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145" i="1"/>
  <c r="R137"/>
  <c r="R124"/>
  <c r="R118"/>
  <c r="R109"/>
  <c r="R101"/>
  <c r="R95"/>
  <c r="E43" i="2"/>
  <c r="F43"/>
  <c r="G43"/>
  <c r="H43"/>
  <c r="I43"/>
  <c r="J43"/>
  <c r="K43"/>
  <c r="R90" i="1"/>
  <c r="E34" i="2"/>
  <c r="F34"/>
  <c r="G34"/>
  <c r="H34"/>
  <c r="I34"/>
  <c r="J34"/>
  <c r="K34"/>
  <c r="R85" i="1"/>
  <c r="R83"/>
  <c r="R81"/>
  <c r="R84"/>
  <c r="R82"/>
  <c r="R75"/>
  <c r="R66"/>
  <c r="R59"/>
  <c r="E31" i="2"/>
  <c r="E117" s="1"/>
  <c r="F31"/>
  <c r="F117" s="1"/>
  <c r="G31"/>
  <c r="G117" s="1"/>
  <c r="H31"/>
  <c r="I31"/>
  <c r="I117" s="1"/>
  <c r="J31"/>
  <c r="J117" s="1"/>
  <c r="K31"/>
  <c r="K117" s="1"/>
  <c r="R50" i="1"/>
  <c r="R37"/>
  <c r="R31"/>
  <c r="R29"/>
  <c r="R26"/>
  <c r="R19"/>
  <c r="R20"/>
  <c r="R196"/>
  <c r="R172"/>
  <c r="R157"/>
  <c r="R147"/>
  <c r="R119"/>
  <c r="R121"/>
  <c r="R122"/>
  <c r="R117"/>
  <c r="R115"/>
  <c r="R100"/>
  <c r="E28" i="2"/>
  <c r="F28"/>
  <c r="G28"/>
  <c r="H28"/>
  <c r="I28"/>
  <c r="J28"/>
  <c r="K28"/>
  <c r="E25"/>
  <c r="F25"/>
  <c r="G25"/>
  <c r="H25"/>
  <c r="I25"/>
  <c r="J25"/>
  <c r="K25"/>
  <c r="R78" i="1"/>
  <c r="R80"/>
  <c r="R60"/>
  <c r="R63"/>
  <c r="R62"/>
  <c r="R54"/>
  <c r="R52"/>
  <c r="R49"/>
  <c r="R48"/>
  <c r="E15" i="2"/>
  <c r="F15"/>
  <c r="G15"/>
  <c r="H15"/>
  <c r="I15"/>
  <c r="J15"/>
  <c r="K15"/>
  <c r="R33" i="1"/>
  <c r="R35"/>
  <c r="E13" i="2"/>
  <c r="F13"/>
  <c r="G13"/>
  <c r="H13"/>
  <c r="I13"/>
  <c r="J13"/>
  <c r="K13"/>
  <c r="R23" i="1"/>
  <c r="R22"/>
  <c r="R15"/>
  <c r="R17"/>
  <c r="R16"/>
  <c r="R6"/>
  <c r="H117" i="2" l="1"/>
  <c r="L117" s="1"/>
  <c r="L43"/>
  <c r="L34"/>
  <c r="L31"/>
  <c r="L28"/>
  <c r="L25"/>
  <c r="L15"/>
  <c r="L13"/>
  <c r="R141" i="1"/>
  <c r="R116"/>
  <c r="R71"/>
  <c r="E16" i="2"/>
  <c r="F16"/>
  <c r="G16"/>
  <c r="H16"/>
  <c r="I16"/>
  <c r="J16"/>
  <c r="K16"/>
  <c r="R39" i="1"/>
  <c r="R40"/>
  <c r="R27"/>
  <c r="R201"/>
  <c r="E11" i="2"/>
  <c r="E116" s="1"/>
  <c r="F11"/>
  <c r="F116" s="1"/>
  <c r="G11"/>
  <c r="G116" s="1"/>
  <c r="H11"/>
  <c r="H116" s="1"/>
  <c r="I11"/>
  <c r="I116" s="1"/>
  <c r="J11"/>
  <c r="J116" s="1"/>
  <c r="K11"/>
  <c r="K116" s="1"/>
  <c r="R140" i="1"/>
  <c r="R126"/>
  <c r="R68"/>
  <c r="R38"/>
  <c r="R18"/>
  <c r="R139"/>
  <c r="R108"/>
  <c r="R79"/>
  <c r="R74"/>
  <c r="R32"/>
  <c r="R143"/>
  <c r="R57"/>
  <c r="R56"/>
  <c r="R25"/>
  <c r="R67"/>
  <c r="R58"/>
  <c r="R70"/>
  <c r="L16" i="2" l="1"/>
  <c r="L116"/>
  <c r="L11"/>
  <c r="R65" i="1" l="1"/>
  <c r="R104"/>
  <c r="R114"/>
  <c r="R103"/>
  <c r="E59" i="2" l="1"/>
  <c r="F59"/>
  <c r="G59"/>
  <c r="H59"/>
  <c r="I59"/>
  <c r="J59"/>
  <c r="K59"/>
  <c r="R133" i="1"/>
  <c r="R174"/>
  <c r="R10"/>
  <c r="R36"/>
  <c r="R72"/>
  <c r="R144"/>
  <c r="R146"/>
  <c r="E83" i="2"/>
  <c r="F83"/>
  <c r="G83"/>
  <c r="H83"/>
  <c r="I83"/>
  <c r="J83"/>
  <c r="K83"/>
  <c r="E74"/>
  <c r="F74"/>
  <c r="G74"/>
  <c r="H74"/>
  <c r="I74"/>
  <c r="J74"/>
  <c r="K74"/>
  <c r="R152" i="1"/>
  <c r="R153"/>
  <c r="R175"/>
  <c r="E71" i="2"/>
  <c r="F71"/>
  <c r="G71"/>
  <c r="H71"/>
  <c r="I71"/>
  <c r="J71"/>
  <c r="K71"/>
  <c r="L59" l="1"/>
  <c r="L83"/>
  <c r="L74"/>
  <c r="L71"/>
  <c r="R158" i="1"/>
  <c r="R161"/>
  <c r="R191"/>
  <c r="R183"/>
  <c r="R77"/>
  <c r="R55"/>
  <c r="R123"/>
  <c r="R107"/>
  <c r="R105"/>
  <c r="R134"/>
  <c r="R184"/>
  <c r="R173"/>
  <c r="R169"/>
  <c r="R162"/>
  <c r="R34" l="1"/>
  <c r="R131"/>
  <c r="R151"/>
  <c r="R142"/>
  <c r="E46" i="2"/>
  <c r="F46"/>
  <c r="G46"/>
  <c r="H46"/>
  <c r="I46"/>
  <c r="J46"/>
  <c r="K46"/>
  <c r="R102" i="1"/>
  <c r="R112"/>
  <c r="R93"/>
  <c r="R185"/>
  <c r="R187"/>
  <c r="R51"/>
  <c r="R76"/>
  <c r="E49" i="2"/>
  <c r="F49"/>
  <c r="G49"/>
  <c r="H49"/>
  <c r="I49"/>
  <c r="J49"/>
  <c r="K49"/>
  <c r="E26"/>
  <c r="F26"/>
  <c r="G26"/>
  <c r="H26"/>
  <c r="I26"/>
  <c r="J26"/>
  <c r="K26"/>
  <c r="E35"/>
  <c r="F35"/>
  <c r="G35"/>
  <c r="H35"/>
  <c r="I35"/>
  <c r="J35"/>
  <c r="K35"/>
  <c r="R45" i="1"/>
  <c r="E9" i="2"/>
  <c r="F9"/>
  <c r="G9"/>
  <c r="H9"/>
  <c r="I9"/>
  <c r="J9"/>
  <c r="K9"/>
  <c r="R7" i="1"/>
  <c r="L46" i="2" l="1"/>
  <c r="L49"/>
  <c r="L26"/>
  <c r="L35"/>
  <c r="L9"/>
  <c r="E66" l="1"/>
  <c r="F66"/>
  <c r="G66"/>
  <c r="H66"/>
  <c r="I66"/>
  <c r="J66"/>
  <c r="K66"/>
  <c r="E90"/>
  <c r="F90"/>
  <c r="G90"/>
  <c r="H90"/>
  <c r="I90"/>
  <c r="J90"/>
  <c r="K90"/>
  <c r="E91"/>
  <c r="F91"/>
  <c r="G91"/>
  <c r="H91"/>
  <c r="I91"/>
  <c r="J91"/>
  <c r="K91"/>
  <c r="R186" i="1"/>
  <c r="E82" i="2"/>
  <c r="F82"/>
  <c r="G82"/>
  <c r="H82"/>
  <c r="I82"/>
  <c r="J82"/>
  <c r="K82"/>
  <c r="R171" i="1"/>
  <c r="E73" i="2"/>
  <c r="F73"/>
  <c r="G73"/>
  <c r="H73"/>
  <c r="I73"/>
  <c r="J73"/>
  <c r="K73"/>
  <c r="R160" i="1"/>
  <c r="L66" i="2" l="1"/>
  <c r="L90"/>
  <c r="L91"/>
  <c r="L82"/>
  <c r="L73"/>
  <c r="R106" i="1" l="1"/>
  <c r="E100" i="2"/>
  <c r="F100"/>
  <c r="G100"/>
  <c r="H100"/>
  <c r="I100"/>
  <c r="J100"/>
  <c r="K100"/>
  <c r="R200" i="1"/>
  <c r="R194"/>
  <c r="L100" i="2" l="1"/>
  <c r="R159" i="1" l="1"/>
  <c r="E61" i="2"/>
  <c r="F61"/>
  <c r="G61"/>
  <c r="H61"/>
  <c r="I61"/>
  <c r="J61"/>
  <c r="K61"/>
  <c r="L61" l="1"/>
  <c r="E87"/>
  <c r="F87"/>
  <c r="G87"/>
  <c r="H87"/>
  <c r="I87"/>
  <c r="J87"/>
  <c r="K87"/>
  <c r="R28" i="1"/>
  <c r="R24"/>
  <c r="E33" i="2"/>
  <c r="F33"/>
  <c r="G33"/>
  <c r="H33"/>
  <c r="I33"/>
  <c r="J33"/>
  <c r="K33"/>
  <c r="R53" i="1"/>
  <c r="R96"/>
  <c r="L87" i="2" l="1"/>
  <c r="L33"/>
  <c r="R14" i="1" l="1"/>
  <c r="R69"/>
  <c r="R47"/>
  <c r="R111"/>
  <c r="R89"/>
  <c r="R92"/>
  <c r="R192"/>
  <c r="R91"/>
  <c r="R98"/>
  <c r="R120"/>
  <c r="R110"/>
  <c r="R130"/>
  <c r="R136"/>
  <c r="R138"/>
  <c r="R135"/>
  <c r="R64"/>
  <c r="R73"/>
  <c r="R46"/>
  <c r="R30"/>
  <c r="R13"/>
  <c r="R8"/>
  <c r="R113"/>
  <c r="R182" l="1"/>
  <c r="R44" l="1"/>
  <c r="E81" i="2"/>
  <c r="F81"/>
  <c r="G81"/>
  <c r="H81"/>
  <c r="I81"/>
  <c r="J81"/>
  <c r="K81"/>
  <c r="R166" i="1"/>
  <c r="L81" i="2" l="1"/>
  <c r="E44" l="1"/>
  <c r="F44"/>
  <c r="G44"/>
  <c r="H44"/>
  <c r="I44"/>
  <c r="J44"/>
  <c r="K44"/>
  <c r="L44" l="1"/>
  <c r="E17"/>
  <c r="F17"/>
  <c r="G17"/>
  <c r="H17"/>
  <c r="I17"/>
  <c r="J17"/>
  <c r="K17"/>
  <c r="R21" i="1"/>
  <c r="R193"/>
  <c r="R195"/>
  <c r="R11"/>
  <c r="E112" i="2" l="1"/>
  <c r="I112"/>
  <c r="G112"/>
  <c r="K112"/>
  <c r="F112"/>
  <c r="J112"/>
  <c r="H112"/>
  <c r="L17"/>
  <c r="E58"/>
  <c r="F58"/>
  <c r="G58"/>
  <c r="H58"/>
  <c r="I58"/>
  <c r="J58"/>
  <c r="K58"/>
  <c r="F65"/>
  <c r="G65"/>
  <c r="H65"/>
  <c r="I65"/>
  <c r="J65"/>
  <c r="K65"/>
  <c r="E45"/>
  <c r="F45"/>
  <c r="G45"/>
  <c r="H45"/>
  <c r="I45"/>
  <c r="J45"/>
  <c r="K45"/>
  <c r="R97" i="1"/>
  <c r="E32" i="2"/>
  <c r="F32"/>
  <c r="G32"/>
  <c r="H32"/>
  <c r="I32"/>
  <c r="J32"/>
  <c r="K32"/>
  <c r="R125" i="1"/>
  <c r="E65" i="2"/>
  <c r="F130"/>
  <c r="G130"/>
  <c r="H130"/>
  <c r="I130"/>
  <c r="J130"/>
  <c r="K130"/>
  <c r="F42"/>
  <c r="F57"/>
  <c r="G42"/>
  <c r="G57"/>
  <c r="H42"/>
  <c r="H57"/>
  <c r="I42"/>
  <c r="I57"/>
  <c r="J42"/>
  <c r="J57"/>
  <c r="K42"/>
  <c r="K57"/>
  <c r="E12"/>
  <c r="E79"/>
  <c r="F30"/>
  <c r="F80"/>
  <c r="G30"/>
  <c r="G80"/>
  <c r="H30"/>
  <c r="H80"/>
  <c r="I30"/>
  <c r="I80"/>
  <c r="J30"/>
  <c r="J80"/>
  <c r="K30"/>
  <c r="K80"/>
  <c r="E42"/>
  <c r="E57"/>
  <c r="E130"/>
  <c r="E118"/>
  <c r="F118"/>
  <c r="G118"/>
  <c r="H118"/>
  <c r="I118"/>
  <c r="J118"/>
  <c r="K118"/>
  <c r="E10"/>
  <c r="E27"/>
  <c r="F10"/>
  <c r="F27"/>
  <c r="G10"/>
  <c r="G27"/>
  <c r="H10"/>
  <c r="H27"/>
  <c r="I10"/>
  <c r="I27"/>
  <c r="J10"/>
  <c r="J27"/>
  <c r="K10"/>
  <c r="K27"/>
  <c r="E129"/>
  <c r="F129"/>
  <c r="G129"/>
  <c r="H129"/>
  <c r="I129"/>
  <c r="J129"/>
  <c r="K129"/>
  <c r="K79"/>
  <c r="K78"/>
  <c r="E80"/>
  <c r="E95"/>
  <c r="F95"/>
  <c r="G95"/>
  <c r="H95"/>
  <c r="I95"/>
  <c r="J95"/>
  <c r="K95"/>
  <c r="E96"/>
  <c r="F96"/>
  <c r="G96"/>
  <c r="H96"/>
  <c r="I96"/>
  <c r="J96"/>
  <c r="K96"/>
  <c r="E6"/>
  <c r="F6"/>
  <c r="G6"/>
  <c r="H6"/>
  <c r="I6"/>
  <c r="J6"/>
  <c r="K6"/>
  <c r="E14"/>
  <c r="F14"/>
  <c r="G14"/>
  <c r="H14"/>
  <c r="I14"/>
  <c r="J14"/>
  <c r="K14"/>
  <c r="F12"/>
  <c r="G12"/>
  <c r="H12"/>
  <c r="I12"/>
  <c r="J12"/>
  <c r="K12"/>
  <c r="E5"/>
  <c r="F5"/>
  <c r="G5"/>
  <c r="H5"/>
  <c r="I5"/>
  <c r="J5"/>
  <c r="K5"/>
  <c r="E8"/>
  <c r="F8"/>
  <c r="G8"/>
  <c r="H8"/>
  <c r="I8"/>
  <c r="J8"/>
  <c r="K8"/>
  <c r="E7"/>
  <c r="F7"/>
  <c r="G7"/>
  <c r="H7"/>
  <c r="I7"/>
  <c r="J7"/>
  <c r="K7"/>
  <c r="E22"/>
  <c r="F22"/>
  <c r="G22"/>
  <c r="H22"/>
  <c r="I22"/>
  <c r="J22"/>
  <c r="K22"/>
  <c r="E30"/>
  <c r="E21"/>
  <c r="F21"/>
  <c r="G21"/>
  <c r="H21"/>
  <c r="I21"/>
  <c r="J21"/>
  <c r="K21"/>
  <c r="E29"/>
  <c r="F29"/>
  <c r="G29"/>
  <c r="H29"/>
  <c r="I29"/>
  <c r="J29"/>
  <c r="K29"/>
  <c r="E23"/>
  <c r="F23"/>
  <c r="G23"/>
  <c r="H23"/>
  <c r="I23"/>
  <c r="J23"/>
  <c r="K23"/>
  <c r="E24"/>
  <c r="F24"/>
  <c r="G24"/>
  <c r="H24"/>
  <c r="I24"/>
  <c r="J24"/>
  <c r="K24"/>
  <c r="E40"/>
  <c r="F40"/>
  <c r="G40"/>
  <c r="H40"/>
  <c r="I40"/>
  <c r="J40"/>
  <c r="K40"/>
  <c r="E50"/>
  <c r="F50"/>
  <c r="G50"/>
  <c r="H50"/>
  <c r="I50"/>
  <c r="J50"/>
  <c r="K50"/>
  <c r="E39"/>
  <c r="F39"/>
  <c r="G39"/>
  <c r="H39"/>
  <c r="I39"/>
  <c r="J39"/>
  <c r="K39"/>
  <c r="E48"/>
  <c r="F48"/>
  <c r="G48"/>
  <c r="H48"/>
  <c r="I48"/>
  <c r="J48"/>
  <c r="K48"/>
  <c r="E41"/>
  <c r="F41"/>
  <c r="G41"/>
  <c r="H41"/>
  <c r="I41"/>
  <c r="J41"/>
  <c r="K41"/>
  <c r="E47"/>
  <c r="F47"/>
  <c r="G47"/>
  <c r="H47"/>
  <c r="I47"/>
  <c r="J47"/>
  <c r="K47"/>
  <c r="E56"/>
  <c r="F56"/>
  <c r="G56"/>
  <c r="H56"/>
  <c r="I56"/>
  <c r="J56"/>
  <c r="K56"/>
  <c r="E55"/>
  <c r="F55"/>
  <c r="G55"/>
  <c r="H55"/>
  <c r="I55"/>
  <c r="J55"/>
  <c r="K55"/>
  <c r="E54"/>
  <c r="F54"/>
  <c r="G54"/>
  <c r="H54"/>
  <c r="I54"/>
  <c r="J54"/>
  <c r="K54"/>
  <c r="E60"/>
  <c r="F60"/>
  <c r="G60"/>
  <c r="H60"/>
  <c r="I60"/>
  <c r="J60"/>
  <c r="K60"/>
  <c r="E70"/>
  <c r="F70"/>
  <c r="G70"/>
  <c r="H70"/>
  <c r="I70"/>
  <c r="J70"/>
  <c r="K70"/>
  <c r="E72"/>
  <c r="E108" s="1"/>
  <c r="F72"/>
  <c r="F108" s="1"/>
  <c r="G72"/>
  <c r="G108" s="1"/>
  <c r="H72"/>
  <c r="H108" s="1"/>
  <c r="I72"/>
  <c r="I108" s="1"/>
  <c r="J72"/>
  <c r="J108" s="1"/>
  <c r="K72"/>
  <c r="K108" s="1"/>
  <c r="F79"/>
  <c r="G79"/>
  <c r="H79"/>
  <c r="I79"/>
  <c r="J79"/>
  <c r="E78"/>
  <c r="F78"/>
  <c r="G78"/>
  <c r="H78"/>
  <c r="I78"/>
  <c r="J78"/>
  <c r="E88"/>
  <c r="F88"/>
  <c r="G88"/>
  <c r="H88"/>
  <c r="I88"/>
  <c r="J88"/>
  <c r="K88"/>
  <c r="E89"/>
  <c r="F89"/>
  <c r="G89"/>
  <c r="H89"/>
  <c r="I89"/>
  <c r="J89"/>
  <c r="K89"/>
  <c r="R12" i="1"/>
  <c r="R181"/>
  <c r="R61"/>
  <c r="R94"/>
  <c r="R99"/>
  <c r="R132"/>
  <c r="R179"/>
  <c r="R170"/>
  <c r="R168"/>
  <c r="R9"/>
  <c r="R180"/>
  <c r="R167"/>
  <c r="L108" i="2" l="1"/>
  <c r="I109"/>
  <c r="I126" s="1"/>
  <c r="J109"/>
  <c r="J126" s="1"/>
  <c r="E109"/>
  <c r="H109"/>
  <c r="K109"/>
  <c r="K126" s="1"/>
  <c r="G109"/>
  <c r="F109"/>
  <c r="E111"/>
  <c r="I111"/>
  <c r="K111"/>
  <c r="G111"/>
  <c r="H111"/>
  <c r="J111"/>
  <c r="F111"/>
  <c r="L112"/>
  <c r="L57"/>
  <c r="L42"/>
  <c r="I115"/>
  <c r="E115"/>
  <c r="J115"/>
  <c r="F115"/>
  <c r="L65"/>
  <c r="K115"/>
  <c r="G115"/>
  <c r="H115"/>
  <c r="L30"/>
  <c r="L27"/>
  <c r="E105"/>
  <c r="L78"/>
  <c r="J110"/>
  <c r="L10"/>
  <c r="E107"/>
  <c r="L80"/>
  <c r="K105"/>
  <c r="F114"/>
  <c r="E114"/>
  <c r="J106"/>
  <c r="H113"/>
  <c r="F113"/>
  <c r="K128"/>
  <c r="I128"/>
  <c r="G128"/>
  <c r="E128"/>
  <c r="L32"/>
  <c r="H105"/>
  <c r="K107"/>
  <c r="F110"/>
  <c r="J105"/>
  <c r="K114"/>
  <c r="F106"/>
  <c r="F105"/>
  <c r="L23"/>
  <c r="G107"/>
  <c r="K113"/>
  <c r="E113"/>
  <c r="L48"/>
  <c r="L29"/>
  <c r="K106"/>
  <c r="I105"/>
  <c r="L96"/>
  <c r="L70"/>
  <c r="K104"/>
  <c r="K110"/>
  <c r="L55"/>
  <c r="L89"/>
  <c r="E104"/>
  <c r="I110"/>
  <c r="L60"/>
  <c r="I104"/>
  <c r="I114"/>
  <c r="H106"/>
  <c r="L39"/>
  <c r="L21"/>
  <c r="J113"/>
  <c r="L72"/>
  <c r="L56"/>
  <c r="L41"/>
  <c r="L50"/>
  <c r="L24"/>
  <c r="L22"/>
  <c r="H107"/>
  <c r="H114"/>
  <c r="F104"/>
  <c r="I113"/>
  <c r="G113"/>
  <c r="J128"/>
  <c r="H128"/>
  <c r="F128"/>
  <c r="L45"/>
  <c r="I107"/>
  <c r="L47"/>
  <c r="L40"/>
  <c r="L95"/>
  <c r="E110"/>
  <c r="L58"/>
  <c r="H104"/>
  <c r="J107"/>
  <c r="G105"/>
  <c r="J104"/>
  <c r="F107"/>
  <c r="L88"/>
  <c r="L79"/>
  <c r="L54"/>
  <c r="I106"/>
  <c r="L129"/>
  <c r="E106"/>
  <c r="J114"/>
  <c r="H110"/>
  <c r="L8"/>
  <c r="G114"/>
  <c r="L5"/>
  <c r="L12"/>
  <c r="G104"/>
  <c r="L130"/>
  <c r="L7"/>
  <c r="G106"/>
  <c r="G110"/>
  <c r="L6"/>
  <c r="L14"/>
  <c r="L109" l="1"/>
  <c r="G126"/>
  <c r="F126"/>
  <c r="H126"/>
  <c r="L111"/>
  <c r="F127"/>
  <c r="E126"/>
  <c r="H124"/>
  <c r="E127"/>
  <c r="E124"/>
  <c r="J127"/>
  <c r="F124"/>
  <c r="I127"/>
  <c r="H127"/>
  <c r="K124"/>
  <c r="I124"/>
  <c r="J124"/>
  <c r="F122"/>
  <c r="L115"/>
  <c r="K127"/>
  <c r="K123"/>
  <c r="L128"/>
  <c r="L113"/>
  <c r="L105"/>
  <c r="K122"/>
  <c r="I122"/>
  <c r="F125"/>
  <c r="L118"/>
  <c r="E123"/>
  <c r="H125"/>
  <c r="F123"/>
  <c r="G127"/>
  <c r="J123"/>
  <c r="I123"/>
  <c r="H122"/>
  <c r="L104"/>
  <c r="G123"/>
  <c r="G124"/>
  <c r="J122"/>
  <c r="J125"/>
  <c r="H123"/>
  <c r="L110"/>
  <c r="K125"/>
  <c r="I125"/>
  <c r="E122"/>
  <c r="L107"/>
  <c r="G122"/>
  <c r="L114"/>
  <c r="E125"/>
  <c r="G125"/>
  <c r="L106"/>
  <c r="L126" l="1"/>
  <c r="L124"/>
  <c r="L127"/>
  <c r="L122"/>
  <c r="L123"/>
  <c r="L125"/>
</calcChain>
</file>

<file path=xl/sharedStrings.xml><?xml version="1.0" encoding="utf-8"?>
<sst xmlns="http://schemas.openxmlformats.org/spreadsheetml/2006/main" count="846" uniqueCount="162">
  <si>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</si>
  <si>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</si>
  <si>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</si>
  <si>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</si>
  <si>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</si>
  <si>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</si>
  <si>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</si>
  <si>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</si>
  <si>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</si>
  <si>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</si>
  <si>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</si>
  <si>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</si>
  <si>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</si>
  <si>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</si>
  <si>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</si>
  <si>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</si>
  <si>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</si>
  <si>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</si>
  <si>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</si>
  <si>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</si>
  <si>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</si>
  <si>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</si>
  <si>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</si>
  <si>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</si>
  <si>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</si>
  <si>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</si>
  <si>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</si>
  <si>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</si>
  <si>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</si>
  <si>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</si>
  <si>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</si>
  <si>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</si>
  <si>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</si>
  <si>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</si>
  <si>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</si>
  <si>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</si>
  <si>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</si>
  <si>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</si>
  <si>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</si>
  <si>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</si>
  <si>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</si>
  <si>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</si>
  <si>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</si>
  <si>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</si>
  <si>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</si>
  <si>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</si>
  <si>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</si>
  <si>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</si>
  <si>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</si>
  <si>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</si>
  <si>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</si>
  <si>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</si>
  <si>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</si>
  <si>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</si>
  <si>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</si>
  <si>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</si>
  <si>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SERENO REGIS EMMA</t>
  </si>
  <si>
    <t>A.S.D.COUMBA FREIDE T.T. AOSTA</t>
  </si>
  <si>
    <t>AMERIO ALESSIO</t>
  </si>
  <si>
    <t>ROSSO GABRIELE</t>
  </si>
  <si>
    <t>TAMBORIN DAVIDE</t>
  </si>
  <si>
    <t>A.PD. G.S. SPLENDOR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</si>
  <si>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</si>
  <si>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</si>
  <si>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</si>
  <si>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</si>
  <si>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</si>
  <si>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</si>
  <si>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</si>
  <si>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</si>
  <si>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</si>
  <si>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CAPPAI GABRIELE</t>
  </si>
  <si>
    <t>SIMON EMANUEL VALERIU</t>
  </si>
  <si>
    <t>A.S.D. SIAL PIOSSASCO</t>
  </si>
  <si>
    <t>GUASTELLA ALESSANDRO</t>
  </si>
  <si>
    <t>PARISI GABRIELE</t>
  </si>
  <si>
    <t>SIMON DAVIDE LORENZO</t>
  </si>
  <si>
    <t>FERRARINI MATTEO</t>
  </si>
  <si>
    <t>PIA MATTEO</t>
  </si>
  <si>
    <t>PIA LUCA</t>
  </si>
  <si>
    <t>PROLA FEDERICA</t>
  </si>
  <si>
    <t>DANIELE ARTURO</t>
  </si>
  <si>
    <t>ARNULFO ENRICO</t>
  </si>
  <si>
    <t>OZARCHEVICI REMUS</t>
  </si>
  <si>
    <t>PROLA EDOARDO</t>
  </si>
  <si>
    <t xml:space="preserve">COSSEDDU FABIO </t>
  </si>
  <si>
    <t>RUFFA ENRICO</t>
  </si>
  <si>
    <t>SORRENTINO TOMMASO</t>
  </si>
  <si>
    <t>GULLINO LORENZO LEON</t>
  </si>
  <si>
    <t>MORZONE UMBERTO</t>
  </si>
  <si>
    <t>FURNO VITTORIA</t>
  </si>
  <si>
    <t>BRAMBILLA MARTA</t>
  </si>
  <si>
    <t>FALCONE CARLOTTA</t>
  </si>
  <si>
    <t>ROSSO MADDALENA</t>
  </si>
  <si>
    <t>GALLO LAVINIA</t>
  </si>
  <si>
    <t>A.S.D. T.T. ROMAGNANO</t>
  </si>
  <si>
    <t>RAMAZZOTTI GIULIA</t>
  </si>
  <si>
    <t>RABAGLIO SOFIA</t>
  </si>
  <si>
    <t>VITTONE CRISTIANO</t>
  </si>
  <si>
    <t>PELOSI FEDERICO</t>
  </si>
  <si>
    <t>RAMAZZOTTI GIACOMO</t>
  </si>
  <si>
    <t>GIACCAGLIA RICCARDO</t>
  </si>
  <si>
    <t>FORNO GIACOMO</t>
  </si>
  <si>
    <t>PONZO PAOLO</t>
  </si>
  <si>
    <t>RATA MARCO GEORGE</t>
  </si>
  <si>
    <t>MERANI LORENZO</t>
  </si>
  <si>
    <t>CROBEDDU TOMMASO CESARE</t>
  </si>
  <si>
    <t>GONELLA LORENZO</t>
  </si>
  <si>
    <t>LORUSSO ALESSIO</t>
  </si>
  <si>
    <t>MARANGONE ERIK</t>
  </si>
  <si>
    <t>CENEDESE GIACOMO</t>
  </si>
  <si>
    <t>SCALI MATTEO</t>
  </si>
  <si>
    <t>FERRARO TOMMASO</t>
  </si>
  <si>
    <t>MATTA ANDREA</t>
  </si>
  <si>
    <t>A.S.D. T.T. GREEN TRINO PALAZZOLO</t>
  </si>
  <si>
    <t>GIULIANO CARLOTTA</t>
  </si>
  <si>
    <t>BRATU TAISIA</t>
  </si>
  <si>
    <t>TERZAGHI ALESSANDRO</t>
  </si>
  <si>
    <t>BARBERO ELIA</t>
  </si>
  <si>
    <t>PAOLETTI NICOLAS</t>
  </si>
  <si>
    <t>TORTA MATTEO</t>
  </si>
  <si>
    <t>MUSSA GABRIELE</t>
  </si>
  <si>
    <t>BAGNASCO EDOARDO</t>
  </si>
  <si>
    <t>PASSARO MATTEO</t>
  </si>
  <si>
    <t>FORNASIERO DENNIS</t>
  </si>
  <si>
    <t>FELISSATI RICCARDO</t>
  </si>
  <si>
    <t>BERGAMINI FRANCESCO</t>
  </si>
  <si>
    <t>CAMPISI MATTEO</t>
  </si>
  <si>
    <t>ROVELLI FABIO</t>
  </si>
  <si>
    <t>JANNON VITTORIO</t>
  </si>
  <si>
    <t>ALESSO MARCO</t>
  </si>
  <si>
    <t>RUSSO MATTEO</t>
  </si>
  <si>
    <t>MONEGATO LEONARDO</t>
  </si>
  <si>
    <t>TIRANTE PIETRO</t>
  </si>
  <si>
    <t>BRAMOSO TOMMASO</t>
  </si>
  <si>
    <t>ROSSI UMBERTO</t>
  </si>
  <si>
    <t>LISANTI FABIO</t>
  </si>
  <si>
    <t>ARNO FEDERICO</t>
  </si>
  <si>
    <t>SAGGIA SAMI</t>
  </si>
  <si>
    <t>CURTAZ ETIENNE</t>
  </si>
  <si>
    <t>UCCIARDO FRANCESCO</t>
  </si>
  <si>
    <t>A.S.D. ARDENS CUNEO</t>
  </si>
  <si>
    <t>MARKU LUIS</t>
  </si>
  <si>
    <t>TOSELLO CAROLA</t>
  </si>
  <si>
    <t>FEDOZZI LEONARDO</t>
  </si>
  <si>
    <t>CAVALLAZZI LEONARDO</t>
  </si>
  <si>
    <t>PROSPERO ALBERTO</t>
  </si>
  <si>
    <t>AUDISIO GABRIELE</t>
  </si>
  <si>
    <t>FERRERO ANDREA</t>
  </si>
  <si>
    <t>BOERO ALESSANDRO</t>
  </si>
  <si>
    <t>A.S.D. P.G.S. AVIS ISOLA</t>
  </si>
  <si>
    <t>NASTA ALESSIO</t>
  </si>
  <si>
    <t>PESCE ALESSANDRO</t>
  </si>
  <si>
    <t>DAVANZO GRIFFITH</t>
  </si>
  <si>
    <t>N</t>
  </si>
  <si>
    <t>GRAND PRIX REGIONALE PIEMONTESE 2018/2019</t>
  </si>
  <si>
    <t>AUDINO MARCO</t>
  </si>
  <si>
    <t>A.S.D. T.T. IVREA</t>
  </si>
  <si>
    <t>MONTE GABRIELE</t>
  </si>
  <si>
    <t>CAJELLI NKOSI</t>
  </si>
  <si>
    <t>MONTE RICCARDO</t>
  </si>
  <si>
    <t>COLOMBO IRENE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</si>
</sst>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workbookViewId="0">
      <selection activeCell="U197" sqref="U197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2" ht="35.1" customHeight="1">
      <c r="A2" s="66" t="s">
        <v>155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22" ht="12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22" ht="18">
      <c r="A4" s="60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</row>
    <row r="5" spans="1:22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63">
        <v>1</v>
      </c>
      <c r="G5" s="64"/>
      <c r="H5" s="63">
        <v>2</v>
      </c>
      <c r="I5" s="64"/>
      <c r="J5" s="29">
        <v>3</v>
      </c>
      <c r="K5" s="63">
        <v>4</v>
      </c>
      <c r="L5" s="64"/>
      <c r="M5" s="63">
        <v>5</v>
      </c>
      <c r="N5" s="64"/>
      <c r="O5" s="28" t="s">
        <v>43</v>
      </c>
      <c r="P5" s="28">
        <v>6</v>
      </c>
      <c r="Q5" s="28" t="s">
        <v>12</v>
      </c>
      <c r="R5" s="29" t="s">
        <v>13</v>
      </c>
    </row>
    <row r="6" spans="1:22">
      <c r="A6" s="13">
        <v>1</v>
      </c>
      <c r="B6" s="12" t="s">
        <v>58</v>
      </c>
      <c r="C6" s="23" t="s">
        <v>32</v>
      </c>
      <c r="D6" s="25">
        <v>955</v>
      </c>
      <c r="E6" s="36">
        <v>38607</v>
      </c>
      <c r="F6" s="13">
        <v>20</v>
      </c>
      <c r="G6" s="15" t="s">
        <v>35</v>
      </c>
      <c r="H6" s="14"/>
      <c r="I6" s="15"/>
      <c r="J6" s="16"/>
      <c r="K6" s="13"/>
      <c r="L6" s="15"/>
      <c r="M6" s="14"/>
      <c r="N6" s="15"/>
      <c r="O6" s="13"/>
      <c r="P6" s="13"/>
      <c r="Q6" s="13"/>
      <c r="R6" s="16">
        <f t="shared" ref="R6:R40" si="0">+F6+H6+J6+K6+M6-O6+P6+Q6</f>
        <v>20</v>
      </c>
      <c r="S6" s="24"/>
    </row>
    <row r="7" spans="1:22">
      <c r="A7" s="13">
        <v>2</v>
      </c>
      <c r="B7" s="22" t="s">
        <v>99</v>
      </c>
      <c r="C7" s="23" t="s">
        <v>95</v>
      </c>
      <c r="D7" s="25">
        <v>949</v>
      </c>
      <c r="E7" s="36">
        <v>37542</v>
      </c>
      <c r="F7" s="13">
        <v>20</v>
      </c>
      <c r="G7" s="15" t="s">
        <v>154</v>
      </c>
      <c r="H7" s="14"/>
      <c r="I7" s="15"/>
      <c r="J7" s="16"/>
      <c r="K7" s="13"/>
      <c r="L7" s="15"/>
      <c r="M7" s="14"/>
      <c r="N7" s="15"/>
      <c r="O7" s="13"/>
      <c r="P7" s="13"/>
      <c r="Q7" s="13"/>
      <c r="R7" s="16">
        <f t="shared" si="0"/>
        <v>20</v>
      </c>
    </row>
    <row r="8" spans="1:22">
      <c r="A8" s="13">
        <v>3</v>
      </c>
      <c r="B8" s="22" t="s">
        <v>48</v>
      </c>
      <c r="C8" s="23" t="s">
        <v>30</v>
      </c>
      <c r="D8" s="25">
        <v>550</v>
      </c>
      <c r="E8" s="36">
        <v>37922</v>
      </c>
      <c r="F8" s="13">
        <v>16</v>
      </c>
      <c r="G8" s="15" t="s">
        <v>35</v>
      </c>
      <c r="H8" s="14"/>
      <c r="I8" s="15"/>
      <c r="J8" s="16"/>
      <c r="K8" s="13"/>
      <c r="L8" s="15"/>
      <c r="M8" s="14"/>
      <c r="N8" s="15"/>
      <c r="O8" s="13"/>
      <c r="P8" s="13"/>
      <c r="Q8" s="13"/>
      <c r="R8" s="16">
        <f t="shared" si="0"/>
        <v>16</v>
      </c>
      <c r="T8" s="24"/>
      <c r="U8" s="24"/>
      <c r="V8" s="24"/>
    </row>
    <row r="9" spans="1:22">
      <c r="A9" s="13">
        <v>4</v>
      </c>
      <c r="B9" s="12" t="s">
        <v>100</v>
      </c>
      <c r="C9" s="23" t="s">
        <v>31</v>
      </c>
      <c r="D9" s="25">
        <v>376</v>
      </c>
      <c r="E9" s="36">
        <v>38351</v>
      </c>
      <c r="F9" s="13">
        <v>16</v>
      </c>
      <c r="G9" s="15" t="s">
        <v>154</v>
      </c>
      <c r="H9" s="14"/>
      <c r="I9" s="15"/>
      <c r="J9" s="16"/>
      <c r="K9" s="13"/>
      <c r="L9" s="15"/>
      <c r="M9" s="14"/>
      <c r="N9" s="15"/>
      <c r="O9" s="13"/>
      <c r="P9" s="13"/>
      <c r="Q9" s="13"/>
      <c r="R9" s="16">
        <f t="shared" si="0"/>
        <v>16</v>
      </c>
    </row>
    <row r="10" spans="1:22">
      <c r="A10" s="13">
        <v>5</v>
      </c>
      <c r="B10" s="22" t="s">
        <v>120</v>
      </c>
      <c r="C10" s="23" t="s">
        <v>30</v>
      </c>
      <c r="D10" s="25">
        <v>550</v>
      </c>
      <c r="E10" s="36">
        <v>36957</v>
      </c>
      <c r="F10" s="13">
        <v>12</v>
      </c>
      <c r="G10" s="15" t="s">
        <v>35</v>
      </c>
      <c r="H10" s="14"/>
      <c r="I10" s="15"/>
      <c r="J10" s="16"/>
      <c r="K10" s="13"/>
      <c r="L10" s="15"/>
      <c r="M10" s="14"/>
      <c r="N10" s="15"/>
      <c r="O10" s="13"/>
      <c r="P10" s="13"/>
      <c r="Q10" s="13"/>
      <c r="R10" s="16">
        <f t="shared" si="0"/>
        <v>12</v>
      </c>
    </row>
    <row r="11" spans="1:22">
      <c r="A11" s="13">
        <v>6</v>
      </c>
      <c r="B11" s="12" t="s">
        <v>107</v>
      </c>
      <c r="C11" s="22" t="s">
        <v>30</v>
      </c>
      <c r="D11" s="26">
        <v>550</v>
      </c>
      <c r="E11" s="36">
        <v>37764</v>
      </c>
      <c r="F11" s="13">
        <v>12</v>
      </c>
      <c r="G11" s="15" t="s">
        <v>35</v>
      </c>
      <c r="H11" s="14"/>
      <c r="I11" s="15"/>
      <c r="J11" s="16"/>
      <c r="K11" s="13"/>
      <c r="L11" s="15"/>
      <c r="M11" s="14"/>
      <c r="N11" s="15"/>
      <c r="O11" s="13"/>
      <c r="P11" s="13"/>
      <c r="Q11" s="13"/>
      <c r="R11" s="16">
        <f t="shared" si="0"/>
        <v>12</v>
      </c>
    </row>
    <row r="12" spans="1:22">
      <c r="A12" s="13">
        <v>7</v>
      </c>
      <c r="B12" s="22" t="s">
        <v>60</v>
      </c>
      <c r="C12" s="23" t="s">
        <v>57</v>
      </c>
      <c r="D12" s="23">
        <v>2938</v>
      </c>
      <c r="E12" s="36">
        <v>37408</v>
      </c>
      <c r="F12" s="13">
        <v>12</v>
      </c>
      <c r="G12" s="15" t="s">
        <v>154</v>
      </c>
      <c r="H12" s="14"/>
      <c r="I12" s="15"/>
      <c r="J12" s="16"/>
      <c r="K12" s="13"/>
      <c r="L12" s="15"/>
      <c r="M12" s="14"/>
      <c r="N12" s="15"/>
      <c r="O12" s="13"/>
      <c r="P12" s="13"/>
      <c r="Q12" s="13"/>
      <c r="R12" s="16">
        <f t="shared" si="0"/>
        <v>12</v>
      </c>
      <c r="S12" s="24"/>
    </row>
    <row r="13" spans="1:22">
      <c r="A13" s="13">
        <v>8</v>
      </c>
      <c r="B13" s="22" t="s">
        <v>113</v>
      </c>
      <c r="C13" s="23" t="s">
        <v>33</v>
      </c>
      <c r="D13" s="25">
        <v>3051</v>
      </c>
      <c r="E13" s="36">
        <v>37904</v>
      </c>
      <c r="F13" s="13">
        <v>12</v>
      </c>
      <c r="G13" s="15" t="s">
        <v>154</v>
      </c>
      <c r="H13" s="14"/>
      <c r="I13" s="15"/>
      <c r="J13" s="16"/>
      <c r="K13" s="13"/>
      <c r="L13" s="15"/>
      <c r="M13" s="14"/>
      <c r="N13" s="15"/>
      <c r="O13" s="13"/>
      <c r="P13" s="13"/>
      <c r="Q13" s="13"/>
      <c r="R13" s="16">
        <f t="shared" si="0"/>
        <v>12</v>
      </c>
    </row>
    <row r="14" spans="1:22">
      <c r="A14" s="13">
        <v>9</v>
      </c>
      <c r="B14" s="12" t="s">
        <v>88</v>
      </c>
      <c r="C14" s="23" t="s">
        <v>51</v>
      </c>
      <c r="D14" s="25">
        <v>437</v>
      </c>
      <c r="E14" s="36">
        <v>37989</v>
      </c>
      <c r="F14" s="13">
        <v>8</v>
      </c>
      <c r="G14" s="15" t="s">
        <v>35</v>
      </c>
      <c r="H14" s="14"/>
      <c r="I14" s="15"/>
      <c r="J14" s="16"/>
      <c r="K14" s="13"/>
      <c r="L14" s="15"/>
      <c r="M14" s="14"/>
      <c r="N14" s="15"/>
      <c r="O14" s="13"/>
      <c r="P14" s="13"/>
      <c r="Q14" s="13"/>
      <c r="R14" s="16">
        <f t="shared" si="0"/>
        <v>8</v>
      </c>
    </row>
    <row r="15" spans="1:22">
      <c r="A15" s="13">
        <v>10</v>
      </c>
      <c r="B15" s="12" t="s">
        <v>72</v>
      </c>
      <c r="C15" s="23" t="s">
        <v>73</v>
      </c>
      <c r="D15" s="25">
        <v>3324</v>
      </c>
      <c r="E15" s="36">
        <v>38683</v>
      </c>
      <c r="F15" s="13">
        <v>8</v>
      </c>
      <c r="G15" s="15" t="s">
        <v>35</v>
      </c>
      <c r="H15" s="14"/>
      <c r="I15" s="15"/>
      <c r="J15" s="16"/>
      <c r="K15" s="13"/>
      <c r="L15" s="15"/>
      <c r="M15" s="14"/>
      <c r="N15" s="15"/>
      <c r="O15" s="13"/>
      <c r="P15" s="13"/>
      <c r="Q15" s="13"/>
      <c r="R15" s="16">
        <f t="shared" si="0"/>
        <v>8</v>
      </c>
      <c r="S15" s="24"/>
    </row>
    <row r="16" spans="1:22">
      <c r="A16" s="13">
        <v>11</v>
      </c>
      <c r="B16" s="22" t="s">
        <v>147</v>
      </c>
      <c r="C16" s="23" t="s">
        <v>141</v>
      </c>
      <c r="D16" s="25">
        <v>3342</v>
      </c>
      <c r="E16" s="36">
        <v>38257</v>
      </c>
      <c r="F16" s="13">
        <v>8</v>
      </c>
      <c r="G16" s="15" t="s">
        <v>35</v>
      </c>
      <c r="H16" s="14"/>
      <c r="I16" s="15"/>
      <c r="J16" s="16"/>
      <c r="K16" s="13"/>
      <c r="L16" s="15"/>
      <c r="M16" s="14"/>
      <c r="N16" s="15"/>
      <c r="O16" s="13"/>
      <c r="P16" s="13"/>
      <c r="Q16" s="13"/>
      <c r="R16" s="16">
        <f t="shared" si="0"/>
        <v>8</v>
      </c>
    </row>
    <row r="17" spans="1:22">
      <c r="A17" s="13">
        <v>12</v>
      </c>
      <c r="B17" s="22" t="s">
        <v>148</v>
      </c>
      <c r="C17" s="23" t="s">
        <v>141</v>
      </c>
      <c r="D17" s="25">
        <v>3342</v>
      </c>
      <c r="E17" s="36">
        <v>38059</v>
      </c>
      <c r="F17" s="13">
        <v>8</v>
      </c>
      <c r="G17" s="15" t="s">
        <v>35</v>
      </c>
      <c r="H17" s="14"/>
      <c r="I17" s="15"/>
      <c r="J17" s="16"/>
      <c r="K17" s="13"/>
      <c r="L17" s="15"/>
      <c r="M17" s="14"/>
      <c r="N17" s="15"/>
      <c r="O17" s="13"/>
      <c r="P17" s="13"/>
      <c r="Q17" s="13"/>
      <c r="R17" s="16">
        <f t="shared" si="0"/>
        <v>8</v>
      </c>
    </row>
    <row r="18" spans="1:22">
      <c r="A18" s="13">
        <v>13</v>
      </c>
      <c r="B18" s="12" t="s">
        <v>136</v>
      </c>
      <c r="C18" s="23" t="s">
        <v>29</v>
      </c>
      <c r="D18" s="25">
        <v>749</v>
      </c>
      <c r="E18" s="36">
        <v>37687</v>
      </c>
      <c r="F18" s="13">
        <v>8</v>
      </c>
      <c r="G18" s="15" t="s">
        <v>154</v>
      </c>
      <c r="H18" s="14"/>
      <c r="I18" s="15"/>
      <c r="J18" s="16"/>
      <c r="K18" s="13"/>
      <c r="L18" s="15"/>
      <c r="M18" s="14"/>
      <c r="N18" s="15"/>
      <c r="O18" s="13"/>
      <c r="P18" s="13"/>
      <c r="Q18" s="13"/>
      <c r="R18" s="16">
        <f t="shared" si="0"/>
        <v>8</v>
      </c>
    </row>
    <row r="19" spans="1:22">
      <c r="A19" s="13">
        <v>14</v>
      </c>
      <c r="B19" s="12" t="s">
        <v>85</v>
      </c>
      <c r="C19" s="23" t="s">
        <v>29</v>
      </c>
      <c r="D19" s="25">
        <v>749</v>
      </c>
      <c r="E19" s="36">
        <v>38376</v>
      </c>
      <c r="F19" s="13">
        <v>8</v>
      </c>
      <c r="G19" s="15" t="s">
        <v>154</v>
      </c>
      <c r="H19" s="14"/>
      <c r="I19" s="15"/>
      <c r="J19" s="16"/>
      <c r="K19" s="13"/>
      <c r="L19" s="15"/>
      <c r="M19" s="14"/>
      <c r="N19" s="15"/>
      <c r="O19" s="13"/>
      <c r="P19" s="13"/>
      <c r="Q19" s="13"/>
      <c r="R19" s="16">
        <f t="shared" si="0"/>
        <v>8</v>
      </c>
    </row>
    <row r="20" spans="1:22">
      <c r="A20" s="13">
        <v>15</v>
      </c>
      <c r="B20" s="12" t="s">
        <v>137</v>
      </c>
      <c r="C20" s="23" t="s">
        <v>29</v>
      </c>
      <c r="D20" s="25">
        <v>749</v>
      </c>
      <c r="E20" s="36">
        <v>37718</v>
      </c>
      <c r="F20" s="13">
        <v>8</v>
      </c>
      <c r="G20" s="15" t="s">
        <v>154</v>
      </c>
      <c r="H20" s="14"/>
      <c r="I20" s="15"/>
      <c r="J20" s="16"/>
      <c r="K20" s="13"/>
      <c r="L20" s="15"/>
      <c r="M20" s="14"/>
      <c r="N20" s="15"/>
      <c r="O20" s="13"/>
      <c r="P20" s="13"/>
      <c r="Q20" s="13"/>
      <c r="R20" s="16">
        <f t="shared" si="0"/>
        <v>8</v>
      </c>
    </row>
    <row r="21" spans="1:22">
      <c r="A21" s="13">
        <v>16</v>
      </c>
      <c r="B21" s="12" t="s">
        <v>83</v>
      </c>
      <c r="C21" s="23" t="s">
        <v>29</v>
      </c>
      <c r="D21" s="25">
        <v>749</v>
      </c>
      <c r="E21" s="36">
        <v>38128</v>
      </c>
      <c r="F21" s="13">
        <v>8</v>
      </c>
      <c r="G21" s="15" t="s">
        <v>154</v>
      </c>
      <c r="H21" s="14"/>
      <c r="I21" s="15"/>
      <c r="J21" s="16"/>
      <c r="K21" s="13"/>
      <c r="L21" s="15"/>
      <c r="M21" s="14"/>
      <c r="N21" s="15"/>
      <c r="O21" s="13"/>
      <c r="P21" s="13"/>
      <c r="Q21" s="13"/>
      <c r="R21" s="16">
        <f t="shared" si="0"/>
        <v>8</v>
      </c>
      <c r="S21" s="24"/>
    </row>
    <row r="22" spans="1:22">
      <c r="A22" s="13">
        <v>17</v>
      </c>
      <c r="B22" s="22" t="s">
        <v>74</v>
      </c>
      <c r="C22" s="23" t="s">
        <v>150</v>
      </c>
      <c r="D22" s="25">
        <v>3414</v>
      </c>
      <c r="E22" s="36">
        <v>38462</v>
      </c>
      <c r="F22" s="13">
        <v>6</v>
      </c>
      <c r="G22" s="15" t="s">
        <v>35</v>
      </c>
      <c r="H22" s="14"/>
      <c r="I22" s="15"/>
      <c r="J22" s="16"/>
      <c r="K22" s="13"/>
      <c r="L22" s="15"/>
      <c r="M22" s="14"/>
      <c r="N22" s="15"/>
      <c r="O22" s="13"/>
      <c r="P22" s="13"/>
      <c r="Q22" s="13"/>
      <c r="R22" s="16">
        <f t="shared" si="0"/>
        <v>6</v>
      </c>
      <c r="S22" s="24"/>
      <c r="T22" s="24"/>
      <c r="U22" s="24"/>
      <c r="V22" s="24"/>
    </row>
    <row r="23" spans="1:22">
      <c r="A23" s="13">
        <v>18</v>
      </c>
      <c r="B23" s="22" t="s">
        <v>149</v>
      </c>
      <c r="C23" s="23" t="s">
        <v>150</v>
      </c>
      <c r="D23" s="25">
        <v>3414</v>
      </c>
      <c r="E23" s="36">
        <v>37199</v>
      </c>
      <c r="F23" s="13">
        <v>6</v>
      </c>
      <c r="G23" s="15" t="s">
        <v>35</v>
      </c>
      <c r="H23" s="14"/>
      <c r="I23" s="15"/>
      <c r="J23" s="16"/>
      <c r="K23" s="13"/>
      <c r="L23" s="15"/>
      <c r="M23" s="14"/>
      <c r="N23" s="15"/>
      <c r="O23" s="13"/>
      <c r="P23" s="13"/>
      <c r="Q23" s="13"/>
      <c r="R23" s="16">
        <f t="shared" si="0"/>
        <v>6</v>
      </c>
      <c r="S23" s="24"/>
      <c r="T23" s="24"/>
      <c r="U23" s="24"/>
      <c r="V23" s="24"/>
    </row>
    <row r="24" spans="1:22">
      <c r="A24" s="13">
        <v>19</v>
      </c>
      <c r="B24" s="12" t="s">
        <v>84</v>
      </c>
      <c r="C24" s="23" t="s">
        <v>29</v>
      </c>
      <c r="D24" s="25">
        <v>749</v>
      </c>
      <c r="E24" s="36">
        <v>37435</v>
      </c>
      <c r="F24" s="13">
        <v>6</v>
      </c>
      <c r="G24" s="15" t="s">
        <v>154</v>
      </c>
      <c r="H24" s="14"/>
      <c r="I24" s="15"/>
      <c r="J24" s="16"/>
      <c r="K24" s="13"/>
      <c r="L24" s="15"/>
      <c r="M24" s="14"/>
      <c r="N24" s="15"/>
      <c r="O24" s="13"/>
      <c r="P24" s="13"/>
      <c r="Q24" s="13"/>
      <c r="R24" s="16">
        <f t="shared" si="0"/>
        <v>6</v>
      </c>
    </row>
    <row r="25" spans="1:22">
      <c r="A25" s="13">
        <v>20</v>
      </c>
      <c r="B25" s="12" t="s">
        <v>127</v>
      </c>
      <c r="C25" s="23" t="s">
        <v>33</v>
      </c>
      <c r="D25" s="25">
        <v>3051</v>
      </c>
      <c r="E25" s="36">
        <v>37804</v>
      </c>
      <c r="F25" s="13">
        <v>6</v>
      </c>
      <c r="G25" s="15" t="s">
        <v>154</v>
      </c>
      <c r="H25" s="14"/>
      <c r="I25" s="15"/>
      <c r="J25" s="16"/>
      <c r="K25" s="13"/>
      <c r="L25" s="15"/>
      <c r="M25" s="14"/>
      <c r="N25" s="15"/>
      <c r="O25" s="13"/>
      <c r="P25" s="13"/>
      <c r="Q25" s="13"/>
      <c r="R25" s="16">
        <f t="shared" si="0"/>
        <v>6</v>
      </c>
      <c r="T25" s="24"/>
      <c r="U25" s="24"/>
      <c r="V25" s="24"/>
    </row>
    <row r="26" spans="1:22">
      <c r="A26" s="13">
        <v>21</v>
      </c>
      <c r="B26" s="12" t="s">
        <v>132</v>
      </c>
      <c r="C26" s="22" t="s">
        <v>57</v>
      </c>
      <c r="D26" s="22">
        <v>2938</v>
      </c>
      <c r="E26" s="36">
        <v>38467</v>
      </c>
      <c r="F26" s="13">
        <v>6</v>
      </c>
      <c r="G26" s="15" t="s">
        <v>154</v>
      </c>
      <c r="H26" s="14"/>
      <c r="I26" s="15"/>
      <c r="J26" s="16"/>
      <c r="K26" s="13"/>
      <c r="L26" s="15"/>
      <c r="M26" s="14"/>
      <c r="N26" s="15"/>
      <c r="O26" s="13"/>
      <c r="P26" s="13"/>
      <c r="Q26" s="13"/>
      <c r="R26" s="16">
        <f t="shared" si="0"/>
        <v>6</v>
      </c>
      <c r="T26" s="24"/>
      <c r="U26" s="24"/>
      <c r="V26" s="24"/>
    </row>
    <row r="27" spans="1:22">
      <c r="A27" s="13">
        <v>22</v>
      </c>
      <c r="B27" s="12" t="s">
        <v>128</v>
      </c>
      <c r="C27" s="23" t="s">
        <v>33</v>
      </c>
      <c r="D27" s="25">
        <v>3051</v>
      </c>
      <c r="E27" s="36">
        <v>38236</v>
      </c>
      <c r="F27" s="13">
        <v>6</v>
      </c>
      <c r="G27" s="15" t="s">
        <v>154</v>
      </c>
      <c r="H27" s="14"/>
      <c r="I27" s="15"/>
      <c r="J27" s="16"/>
      <c r="K27" s="13"/>
      <c r="L27" s="15"/>
      <c r="M27" s="14"/>
      <c r="N27" s="15"/>
      <c r="O27" s="13"/>
      <c r="P27" s="13"/>
      <c r="Q27" s="13"/>
      <c r="R27" s="16">
        <f t="shared" si="0"/>
        <v>6</v>
      </c>
      <c r="S27" s="24"/>
    </row>
    <row r="28" spans="1:22">
      <c r="A28" s="13">
        <v>23</v>
      </c>
      <c r="B28" s="22" t="s">
        <v>89</v>
      </c>
      <c r="C28" s="23" t="s">
        <v>51</v>
      </c>
      <c r="D28" s="25">
        <v>437</v>
      </c>
      <c r="E28" s="36">
        <v>37171</v>
      </c>
      <c r="F28" s="13">
        <v>3</v>
      </c>
      <c r="G28" s="15" t="s">
        <v>35</v>
      </c>
      <c r="H28" s="14"/>
      <c r="I28" s="15"/>
      <c r="J28" s="16"/>
      <c r="K28" s="13"/>
      <c r="L28" s="15"/>
      <c r="M28" s="14"/>
      <c r="N28" s="15"/>
      <c r="O28" s="13"/>
      <c r="P28" s="13"/>
      <c r="Q28" s="13"/>
      <c r="R28" s="16">
        <f t="shared" si="0"/>
        <v>3</v>
      </c>
    </row>
    <row r="29" spans="1:22">
      <c r="A29" s="13">
        <v>24</v>
      </c>
      <c r="B29" s="12" t="s">
        <v>123</v>
      </c>
      <c r="C29" s="23" t="s">
        <v>29</v>
      </c>
      <c r="D29" s="25">
        <v>749</v>
      </c>
      <c r="E29" s="36">
        <v>38645</v>
      </c>
      <c r="F29" s="13">
        <v>3</v>
      </c>
      <c r="G29" s="15" t="s">
        <v>154</v>
      </c>
      <c r="H29" s="14"/>
      <c r="I29" s="15"/>
      <c r="J29" s="16"/>
      <c r="K29" s="13"/>
      <c r="L29" s="15"/>
      <c r="M29" s="14"/>
      <c r="N29" s="15"/>
      <c r="O29" s="13"/>
      <c r="P29" s="13"/>
      <c r="Q29" s="13"/>
      <c r="R29" s="16">
        <f t="shared" si="0"/>
        <v>3</v>
      </c>
    </row>
    <row r="30" spans="1:22">
      <c r="A30" s="13">
        <v>25</v>
      </c>
      <c r="B30" s="22" t="s">
        <v>71</v>
      </c>
      <c r="C30" s="23" t="s">
        <v>150</v>
      </c>
      <c r="D30" s="25">
        <v>3414</v>
      </c>
      <c r="E30" s="36">
        <v>37078</v>
      </c>
      <c r="F30" s="13">
        <v>2</v>
      </c>
      <c r="G30" s="15" t="s">
        <v>35</v>
      </c>
      <c r="H30" s="14"/>
      <c r="I30" s="15"/>
      <c r="J30" s="16"/>
      <c r="K30" s="13"/>
      <c r="L30" s="15"/>
      <c r="M30" s="14"/>
      <c r="N30" s="15"/>
      <c r="O30" s="13"/>
      <c r="P30" s="13"/>
      <c r="Q30" s="13"/>
      <c r="R30" s="16">
        <f t="shared" si="0"/>
        <v>2</v>
      </c>
    </row>
    <row r="31" spans="1:22">
      <c r="A31" s="13">
        <v>26</v>
      </c>
      <c r="B31" s="12" t="s">
        <v>153</v>
      </c>
      <c r="C31" s="21" t="s">
        <v>61</v>
      </c>
      <c r="D31" s="21">
        <v>2695</v>
      </c>
      <c r="E31" s="36">
        <v>37813</v>
      </c>
      <c r="F31" s="13">
        <v>2</v>
      </c>
      <c r="G31" s="15" t="s">
        <v>154</v>
      </c>
      <c r="H31" s="14"/>
      <c r="I31" s="15"/>
      <c r="J31" s="16"/>
      <c r="K31" s="13"/>
      <c r="L31" s="15"/>
      <c r="M31" s="14"/>
      <c r="N31" s="15"/>
      <c r="O31" s="13"/>
      <c r="P31" s="13"/>
      <c r="Q31" s="13"/>
      <c r="R31" s="16">
        <f t="shared" si="0"/>
        <v>2</v>
      </c>
    </row>
    <row r="32" spans="1:22">
      <c r="A32" s="13">
        <v>27</v>
      </c>
      <c r="B32" s="12" t="s">
        <v>133</v>
      </c>
      <c r="C32" s="23" t="s">
        <v>62</v>
      </c>
      <c r="D32" s="25">
        <v>2104</v>
      </c>
      <c r="E32" s="36">
        <v>37789</v>
      </c>
      <c r="F32" s="13">
        <v>1</v>
      </c>
      <c r="G32" s="15" t="s">
        <v>35</v>
      </c>
      <c r="H32" s="14"/>
      <c r="I32" s="15"/>
      <c r="J32" s="16"/>
      <c r="K32" s="13"/>
      <c r="L32" s="15"/>
      <c r="M32" s="14"/>
      <c r="N32" s="15"/>
      <c r="O32" s="13"/>
      <c r="P32" s="13"/>
      <c r="Q32" s="13"/>
      <c r="R32" s="16">
        <f t="shared" si="0"/>
        <v>1</v>
      </c>
    </row>
    <row r="33" spans="1:22">
      <c r="A33" s="13">
        <v>28</v>
      </c>
      <c r="B33" s="12" t="s">
        <v>131</v>
      </c>
      <c r="C33" s="23" t="s">
        <v>150</v>
      </c>
      <c r="D33" s="25">
        <v>3414</v>
      </c>
      <c r="E33" s="36">
        <v>38543</v>
      </c>
      <c r="F33" s="13">
        <v>1</v>
      </c>
      <c r="G33" s="15" t="s">
        <v>35</v>
      </c>
      <c r="H33" s="14"/>
      <c r="I33" s="15"/>
      <c r="J33" s="16"/>
      <c r="K33" s="13"/>
      <c r="L33" s="15"/>
      <c r="M33" s="14"/>
      <c r="N33" s="15"/>
      <c r="O33" s="13"/>
      <c r="P33" s="13"/>
      <c r="Q33" s="13"/>
      <c r="R33" s="16">
        <f t="shared" si="0"/>
        <v>1</v>
      </c>
      <c r="S33" s="24"/>
      <c r="T33" s="24"/>
      <c r="U33" s="24"/>
      <c r="V33" s="24"/>
    </row>
    <row r="34" spans="1:22">
      <c r="A34" s="13">
        <v>29</v>
      </c>
      <c r="B34" s="12" t="s">
        <v>108</v>
      </c>
      <c r="C34" s="23" t="s">
        <v>32</v>
      </c>
      <c r="D34" s="25">
        <v>955</v>
      </c>
      <c r="E34" s="36">
        <v>38044</v>
      </c>
      <c r="F34" s="13">
        <v>1</v>
      </c>
      <c r="G34" s="15" t="s">
        <v>35</v>
      </c>
      <c r="H34" s="14"/>
      <c r="I34" s="15"/>
      <c r="J34" s="16"/>
      <c r="K34" s="13"/>
      <c r="L34" s="15"/>
      <c r="M34" s="14"/>
      <c r="N34" s="15"/>
      <c r="O34" s="13"/>
      <c r="P34" s="13"/>
      <c r="Q34" s="13"/>
      <c r="R34" s="16">
        <f t="shared" si="0"/>
        <v>1</v>
      </c>
    </row>
    <row r="35" spans="1:22">
      <c r="A35" s="13">
        <v>30</v>
      </c>
      <c r="B35" s="22" t="s">
        <v>151</v>
      </c>
      <c r="C35" s="22" t="s">
        <v>141</v>
      </c>
      <c r="D35" s="26">
        <v>3342</v>
      </c>
      <c r="E35" s="36">
        <v>37711</v>
      </c>
      <c r="F35" s="13">
        <v>1</v>
      </c>
      <c r="G35" s="15" t="s">
        <v>35</v>
      </c>
      <c r="H35" s="14"/>
      <c r="I35" s="15"/>
      <c r="J35" s="16"/>
      <c r="K35" s="13"/>
      <c r="L35" s="15"/>
      <c r="M35" s="14"/>
      <c r="N35" s="15"/>
      <c r="O35" s="13"/>
      <c r="P35" s="13"/>
      <c r="Q35" s="13"/>
      <c r="R35" s="16">
        <f t="shared" si="0"/>
        <v>1</v>
      </c>
    </row>
    <row r="36" spans="1:22">
      <c r="A36" s="13">
        <v>31</v>
      </c>
      <c r="B36" s="12" t="s">
        <v>119</v>
      </c>
      <c r="C36" s="23" t="s">
        <v>30</v>
      </c>
      <c r="D36" s="25">
        <v>550</v>
      </c>
      <c r="E36" s="36">
        <v>38285</v>
      </c>
      <c r="F36" s="13">
        <v>1</v>
      </c>
      <c r="G36" s="15" t="s">
        <v>35</v>
      </c>
      <c r="H36" s="14"/>
      <c r="I36" s="15"/>
      <c r="J36" s="16"/>
      <c r="K36" s="13"/>
      <c r="L36" s="15"/>
      <c r="M36" s="14"/>
      <c r="N36" s="15"/>
      <c r="O36" s="13"/>
      <c r="P36" s="13"/>
      <c r="Q36" s="13"/>
      <c r="R36" s="16">
        <f t="shared" si="0"/>
        <v>1</v>
      </c>
    </row>
    <row r="37" spans="1:22">
      <c r="A37" s="13">
        <v>32</v>
      </c>
      <c r="B37" s="12" t="s">
        <v>130</v>
      </c>
      <c r="C37" s="23" t="s">
        <v>33</v>
      </c>
      <c r="D37" s="25">
        <v>3051</v>
      </c>
      <c r="E37" s="36">
        <v>37884</v>
      </c>
      <c r="F37" s="13">
        <v>1</v>
      </c>
      <c r="G37" s="15" t="s">
        <v>154</v>
      </c>
      <c r="H37" s="14"/>
      <c r="I37" s="15"/>
      <c r="J37" s="16"/>
      <c r="K37" s="13"/>
      <c r="L37" s="15"/>
      <c r="M37" s="14"/>
      <c r="N37" s="15"/>
      <c r="O37" s="13"/>
      <c r="P37" s="13"/>
      <c r="Q37" s="13"/>
      <c r="R37" s="16">
        <f t="shared" si="0"/>
        <v>1</v>
      </c>
    </row>
    <row r="38" spans="1:22">
      <c r="A38" s="13">
        <v>33</v>
      </c>
      <c r="B38" s="12" t="s">
        <v>138</v>
      </c>
      <c r="C38" s="23" t="s">
        <v>29</v>
      </c>
      <c r="D38" s="25">
        <v>749</v>
      </c>
      <c r="E38" s="36">
        <v>37958</v>
      </c>
      <c r="F38" s="13">
        <v>1</v>
      </c>
      <c r="G38" s="15" t="s">
        <v>154</v>
      </c>
      <c r="H38" s="14"/>
      <c r="I38" s="15"/>
      <c r="J38" s="16"/>
      <c r="K38" s="13"/>
      <c r="L38" s="15"/>
      <c r="M38" s="14"/>
      <c r="N38" s="15"/>
      <c r="O38" s="13"/>
      <c r="P38" s="13"/>
      <c r="Q38" s="13"/>
      <c r="R38" s="16">
        <f t="shared" si="0"/>
        <v>1</v>
      </c>
    </row>
    <row r="39" spans="1:22">
      <c r="A39" s="13">
        <v>34</v>
      </c>
      <c r="B39" s="12" t="s">
        <v>144</v>
      </c>
      <c r="C39" s="23" t="s">
        <v>29</v>
      </c>
      <c r="D39" s="25">
        <v>749</v>
      </c>
      <c r="E39" s="36">
        <v>38237</v>
      </c>
      <c r="F39" s="13">
        <v>1</v>
      </c>
      <c r="G39" s="15" t="s">
        <v>154</v>
      </c>
      <c r="H39" s="14"/>
      <c r="I39" s="15"/>
      <c r="J39" s="16"/>
      <c r="K39" s="13"/>
      <c r="L39" s="15"/>
      <c r="M39" s="14"/>
      <c r="N39" s="15"/>
      <c r="O39" s="13"/>
      <c r="P39" s="13"/>
      <c r="Q39" s="13"/>
      <c r="R39" s="16">
        <f t="shared" si="0"/>
        <v>1</v>
      </c>
      <c r="S39" s="24"/>
    </row>
    <row r="40" spans="1:22">
      <c r="A40" s="13">
        <v>35</v>
      </c>
      <c r="B40" s="12" t="s">
        <v>129</v>
      </c>
      <c r="C40" s="23" t="s">
        <v>33</v>
      </c>
      <c r="D40" s="25">
        <v>3051</v>
      </c>
      <c r="E40" s="36">
        <v>38290</v>
      </c>
      <c r="F40" s="13">
        <v>1</v>
      </c>
      <c r="G40" s="15" t="s">
        <v>154</v>
      </c>
      <c r="H40" s="14"/>
      <c r="I40" s="15"/>
      <c r="J40" s="16"/>
      <c r="K40" s="13"/>
      <c r="L40" s="15"/>
      <c r="M40" s="14"/>
      <c r="N40" s="15"/>
      <c r="O40" s="13"/>
      <c r="P40" s="13"/>
      <c r="Q40" s="13"/>
      <c r="R40" s="16">
        <f t="shared" si="0"/>
        <v>1</v>
      </c>
      <c r="S40" s="24"/>
    </row>
    <row r="41" spans="1:22" ht="12.7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</row>
    <row r="42" spans="1:22" ht="18">
      <c r="A42" s="60" t="s">
        <v>17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</row>
    <row r="43" spans="1:22">
      <c r="A43" s="27"/>
      <c r="B43" s="27" t="s">
        <v>14</v>
      </c>
      <c r="C43" s="33" t="s">
        <v>15</v>
      </c>
      <c r="D43" s="28" t="s">
        <v>44</v>
      </c>
      <c r="E43" s="35" t="s">
        <v>46</v>
      </c>
      <c r="F43" s="63">
        <v>1</v>
      </c>
      <c r="G43" s="64"/>
      <c r="H43" s="63">
        <v>2</v>
      </c>
      <c r="I43" s="64"/>
      <c r="J43" s="29">
        <v>3</v>
      </c>
      <c r="K43" s="63">
        <v>4</v>
      </c>
      <c r="L43" s="64"/>
      <c r="M43" s="63">
        <v>5</v>
      </c>
      <c r="N43" s="64"/>
      <c r="O43" s="28" t="s">
        <v>43</v>
      </c>
      <c r="P43" s="28">
        <v>6</v>
      </c>
      <c r="Q43" s="28" t="s">
        <v>12</v>
      </c>
      <c r="R43" s="29" t="s">
        <v>13</v>
      </c>
    </row>
    <row r="44" spans="1:22">
      <c r="A44" s="13">
        <v>1</v>
      </c>
      <c r="B44" s="12" t="s">
        <v>58</v>
      </c>
      <c r="C44" s="23" t="s">
        <v>32</v>
      </c>
      <c r="D44" s="25">
        <v>955</v>
      </c>
      <c r="E44" s="36">
        <v>38607</v>
      </c>
      <c r="F44" s="13">
        <v>20</v>
      </c>
      <c r="G44" s="15" t="s">
        <v>35</v>
      </c>
      <c r="H44" s="14"/>
      <c r="I44" s="15"/>
      <c r="J44" s="16"/>
      <c r="K44" s="13"/>
      <c r="L44" s="15"/>
      <c r="M44" s="14"/>
      <c r="N44" s="15"/>
      <c r="O44" s="13"/>
      <c r="P44" s="13"/>
      <c r="Q44" s="13"/>
      <c r="R44" s="16">
        <f t="shared" ref="R44:R85" si="1">+F44+H44+J44+K44+M44-O44+P44+Q44</f>
        <v>20</v>
      </c>
      <c r="S44" s="24"/>
    </row>
    <row r="45" spans="1:22">
      <c r="A45" s="13">
        <v>2</v>
      </c>
      <c r="B45" s="12" t="s">
        <v>100</v>
      </c>
      <c r="C45" s="23" t="s">
        <v>31</v>
      </c>
      <c r="D45" s="25">
        <v>376</v>
      </c>
      <c r="E45" s="36">
        <v>38351</v>
      </c>
      <c r="F45" s="13">
        <v>20</v>
      </c>
      <c r="G45" s="15" t="s">
        <v>154</v>
      </c>
      <c r="H45" s="14"/>
      <c r="I45" s="15"/>
      <c r="J45" s="16"/>
      <c r="K45" s="13"/>
      <c r="L45" s="15"/>
      <c r="M45" s="14"/>
      <c r="N45" s="15"/>
      <c r="O45" s="13"/>
      <c r="P45" s="13"/>
      <c r="Q45" s="13"/>
      <c r="R45" s="16">
        <f t="shared" si="1"/>
        <v>20</v>
      </c>
      <c r="S45" s="24"/>
      <c r="T45" s="24"/>
      <c r="U45" s="24"/>
      <c r="V45" s="24"/>
    </row>
    <row r="46" spans="1:22">
      <c r="A46" s="13">
        <v>3</v>
      </c>
      <c r="B46" s="12" t="s">
        <v>72</v>
      </c>
      <c r="C46" s="23" t="s">
        <v>73</v>
      </c>
      <c r="D46" s="25">
        <v>3324</v>
      </c>
      <c r="E46" s="36">
        <v>38683</v>
      </c>
      <c r="F46" s="13">
        <v>16</v>
      </c>
      <c r="G46" s="15" t="s">
        <v>35</v>
      </c>
      <c r="H46" s="14"/>
      <c r="I46" s="15"/>
      <c r="J46" s="16"/>
      <c r="K46" s="13"/>
      <c r="L46" s="15"/>
      <c r="M46" s="14"/>
      <c r="N46" s="15"/>
      <c r="O46" s="13"/>
      <c r="P46" s="13"/>
      <c r="Q46" s="13"/>
      <c r="R46" s="16">
        <f t="shared" si="1"/>
        <v>16</v>
      </c>
      <c r="S46" s="24"/>
    </row>
    <row r="47" spans="1:22">
      <c r="A47" s="13">
        <v>4</v>
      </c>
      <c r="B47" s="12" t="s">
        <v>83</v>
      </c>
      <c r="C47" s="23" t="s">
        <v>29</v>
      </c>
      <c r="D47" s="25">
        <v>749</v>
      </c>
      <c r="E47" s="36">
        <v>38128</v>
      </c>
      <c r="F47" s="13">
        <v>16</v>
      </c>
      <c r="G47" s="15" t="s">
        <v>154</v>
      </c>
      <c r="H47" s="14"/>
      <c r="I47" s="15"/>
      <c r="J47" s="16"/>
      <c r="K47" s="13"/>
      <c r="L47" s="15"/>
      <c r="M47" s="14"/>
      <c r="N47" s="15"/>
      <c r="O47" s="13"/>
      <c r="P47" s="13"/>
      <c r="Q47" s="13"/>
      <c r="R47" s="16">
        <f t="shared" si="1"/>
        <v>16</v>
      </c>
    </row>
    <row r="48" spans="1:22">
      <c r="A48" s="13">
        <v>5</v>
      </c>
      <c r="B48" s="22" t="s">
        <v>148</v>
      </c>
      <c r="C48" s="23" t="s">
        <v>141</v>
      </c>
      <c r="D48" s="25">
        <v>3342</v>
      </c>
      <c r="E48" s="36">
        <v>38059</v>
      </c>
      <c r="F48" s="13">
        <v>12</v>
      </c>
      <c r="G48" s="15" t="s">
        <v>35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1"/>
        <v>12</v>
      </c>
    </row>
    <row r="49" spans="1:22">
      <c r="A49" s="13">
        <v>6</v>
      </c>
      <c r="B49" s="12" t="s">
        <v>54</v>
      </c>
      <c r="C49" s="22" t="s">
        <v>30</v>
      </c>
      <c r="D49" s="26">
        <v>550</v>
      </c>
      <c r="E49" s="36">
        <v>39140</v>
      </c>
      <c r="F49" s="13">
        <v>12</v>
      </c>
      <c r="G49" s="15" t="s">
        <v>35</v>
      </c>
      <c r="H49" s="14"/>
      <c r="I49" s="15"/>
      <c r="J49" s="16"/>
      <c r="K49" s="13"/>
      <c r="L49" s="15"/>
      <c r="M49" s="14"/>
      <c r="N49" s="15"/>
      <c r="O49" s="13"/>
      <c r="P49" s="13"/>
      <c r="Q49" s="13"/>
      <c r="R49" s="16">
        <f t="shared" si="1"/>
        <v>12</v>
      </c>
    </row>
    <row r="50" spans="1:22">
      <c r="A50" s="13">
        <v>7</v>
      </c>
      <c r="B50" s="12" t="s">
        <v>156</v>
      </c>
      <c r="C50" s="23" t="s">
        <v>157</v>
      </c>
      <c r="D50" s="25">
        <v>2882</v>
      </c>
      <c r="E50" s="36">
        <v>38824</v>
      </c>
      <c r="F50" s="13">
        <v>12</v>
      </c>
      <c r="G50" s="15" t="s">
        <v>154</v>
      </c>
      <c r="H50" s="14"/>
      <c r="I50" s="15"/>
      <c r="J50" s="16"/>
      <c r="K50" s="13"/>
      <c r="L50" s="15"/>
      <c r="M50" s="14"/>
      <c r="N50" s="15"/>
      <c r="O50" s="13"/>
      <c r="P50" s="13"/>
      <c r="Q50" s="13"/>
      <c r="R50" s="16">
        <f t="shared" si="1"/>
        <v>12</v>
      </c>
    </row>
    <row r="51" spans="1:22">
      <c r="A51" s="13">
        <v>8</v>
      </c>
      <c r="B51" s="22" t="s">
        <v>111</v>
      </c>
      <c r="C51" s="23" t="s">
        <v>57</v>
      </c>
      <c r="D51" s="23">
        <v>2938</v>
      </c>
      <c r="E51" s="36">
        <v>38824</v>
      </c>
      <c r="F51" s="13">
        <v>12</v>
      </c>
      <c r="G51" s="15" t="s">
        <v>154</v>
      </c>
      <c r="H51" s="14"/>
      <c r="I51" s="15"/>
      <c r="J51" s="16"/>
      <c r="K51" s="13"/>
      <c r="L51" s="15"/>
      <c r="M51" s="14"/>
      <c r="N51" s="15"/>
      <c r="O51" s="13"/>
      <c r="P51" s="13"/>
      <c r="Q51" s="13"/>
      <c r="R51" s="16">
        <f t="shared" si="1"/>
        <v>12</v>
      </c>
    </row>
    <row r="52" spans="1:22">
      <c r="A52" s="13">
        <v>9</v>
      </c>
      <c r="B52" s="12" t="s">
        <v>101</v>
      </c>
      <c r="C52" s="22" t="s">
        <v>32</v>
      </c>
      <c r="D52" s="26">
        <v>955</v>
      </c>
      <c r="E52" s="36">
        <v>39141</v>
      </c>
      <c r="F52" s="13">
        <v>8</v>
      </c>
      <c r="G52" s="15" t="s">
        <v>35</v>
      </c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si="1"/>
        <v>8</v>
      </c>
    </row>
    <row r="53" spans="1:22">
      <c r="A53" s="13">
        <v>10</v>
      </c>
      <c r="B53" s="12" t="s">
        <v>88</v>
      </c>
      <c r="C53" s="22" t="s">
        <v>51</v>
      </c>
      <c r="D53" s="26">
        <v>437</v>
      </c>
      <c r="E53" s="36">
        <v>37989</v>
      </c>
      <c r="F53" s="13">
        <v>8</v>
      </c>
      <c r="G53" s="15" t="s">
        <v>35</v>
      </c>
      <c r="H53" s="14"/>
      <c r="I53" s="15"/>
      <c r="J53" s="16"/>
      <c r="K53" s="13"/>
      <c r="L53" s="15"/>
      <c r="M53" s="14"/>
      <c r="N53" s="15"/>
      <c r="O53" s="13"/>
      <c r="P53" s="13"/>
      <c r="Q53" s="13"/>
      <c r="R53" s="16">
        <f t="shared" si="1"/>
        <v>8</v>
      </c>
    </row>
    <row r="54" spans="1:22">
      <c r="A54" s="13">
        <v>11</v>
      </c>
      <c r="B54" s="12" t="s">
        <v>59</v>
      </c>
      <c r="C54" s="22" t="s">
        <v>30</v>
      </c>
      <c r="D54" s="26">
        <v>550</v>
      </c>
      <c r="E54" s="37">
        <v>39277</v>
      </c>
      <c r="F54" s="13">
        <v>8</v>
      </c>
      <c r="G54" s="15" t="s">
        <v>35</v>
      </c>
      <c r="H54" s="14"/>
      <c r="I54" s="15"/>
      <c r="J54" s="16"/>
      <c r="K54" s="13"/>
      <c r="L54" s="15"/>
      <c r="M54" s="14"/>
      <c r="N54" s="15"/>
      <c r="O54" s="13"/>
      <c r="P54" s="13"/>
      <c r="Q54" s="13"/>
      <c r="R54" s="16">
        <f t="shared" si="1"/>
        <v>8</v>
      </c>
    </row>
    <row r="55" spans="1:22">
      <c r="A55" s="13">
        <v>12</v>
      </c>
      <c r="B55" s="22" t="s">
        <v>78</v>
      </c>
      <c r="C55" s="23" t="s">
        <v>150</v>
      </c>
      <c r="D55" s="25">
        <v>3414</v>
      </c>
      <c r="E55" s="36">
        <v>38726</v>
      </c>
      <c r="F55" s="13">
        <v>8</v>
      </c>
      <c r="G55" s="15" t="s">
        <v>35</v>
      </c>
      <c r="H55" s="14"/>
      <c r="I55" s="15"/>
      <c r="J55" s="16"/>
      <c r="K55" s="13"/>
      <c r="L55" s="15"/>
      <c r="M55" s="14"/>
      <c r="N55" s="15"/>
      <c r="O55" s="13"/>
      <c r="P55" s="13"/>
      <c r="Q55" s="13"/>
      <c r="R55" s="16">
        <f t="shared" si="1"/>
        <v>8</v>
      </c>
    </row>
    <row r="56" spans="1:22">
      <c r="A56" s="13">
        <v>13</v>
      </c>
      <c r="B56" s="12" t="s">
        <v>128</v>
      </c>
      <c r="C56" s="23" t="s">
        <v>33</v>
      </c>
      <c r="D56" s="25">
        <v>3051</v>
      </c>
      <c r="E56" s="36">
        <v>38236</v>
      </c>
      <c r="F56" s="13">
        <v>8</v>
      </c>
      <c r="G56" s="15" t="s">
        <v>154</v>
      </c>
      <c r="H56" s="14"/>
      <c r="I56" s="15"/>
      <c r="J56" s="16"/>
      <c r="K56" s="13"/>
      <c r="L56" s="15"/>
      <c r="M56" s="14"/>
      <c r="N56" s="15"/>
      <c r="O56" s="13"/>
      <c r="P56" s="13"/>
      <c r="Q56" s="13"/>
      <c r="R56" s="16">
        <f t="shared" si="1"/>
        <v>8</v>
      </c>
    </row>
    <row r="57" spans="1:22">
      <c r="A57" s="13">
        <v>14</v>
      </c>
      <c r="B57" s="12" t="s">
        <v>129</v>
      </c>
      <c r="C57" s="23" t="s">
        <v>33</v>
      </c>
      <c r="D57" s="25">
        <v>3051</v>
      </c>
      <c r="E57" s="36">
        <v>38290</v>
      </c>
      <c r="F57" s="13">
        <v>8</v>
      </c>
      <c r="G57" s="15" t="s">
        <v>154</v>
      </c>
      <c r="H57" s="14"/>
      <c r="I57" s="15"/>
      <c r="J57" s="16"/>
      <c r="K57" s="13"/>
      <c r="L57" s="15"/>
      <c r="M57" s="14"/>
      <c r="N57" s="15"/>
      <c r="O57" s="13"/>
      <c r="P57" s="13"/>
      <c r="Q57" s="13"/>
      <c r="R57" s="16">
        <f t="shared" si="1"/>
        <v>8</v>
      </c>
    </row>
    <row r="58" spans="1:22">
      <c r="A58" s="13">
        <v>15</v>
      </c>
      <c r="B58" s="12" t="s">
        <v>123</v>
      </c>
      <c r="C58" s="23" t="s">
        <v>29</v>
      </c>
      <c r="D58" s="25">
        <v>749</v>
      </c>
      <c r="E58" s="36">
        <v>38645</v>
      </c>
      <c r="F58" s="13">
        <v>8</v>
      </c>
      <c r="G58" s="15" t="s">
        <v>154</v>
      </c>
      <c r="H58" s="14"/>
      <c r="I58" s="15"/>
      <c r="J58" s="16"/>
      <c r="K58" s="13"/>
      <c r="L58" s="15"/>
      <c r="M58" s="14"/>
      <c r="N58" s="15"/>
      <c r="O58" s="13"/>
      <c r="P58" s="13"/>
      <c r="Q58" s="13"/>
      <c r="R58" s="16">
        <f t="shared" si="1"/>
        <v>8</v>
      </c>
    </row>
    <row r="59" spans="1:22">
      <c r="A59" s="13">
        <v>16</v>
      </c>
      <c r="B59" s="12" t="s">
        <v>63</v>
      </c>
      <c r="C59" s="22" t="s">
        <v>33</v>
      </c>
      <c r="D59" s="26">
        <v>3051</v>
      </c>
      <c r="E59" s="37">
        <v>39251</v>
      </c>
      <c r="F59" s="13">
        <v>8</v>
      </c>
      <c r="G59" s="15" t="s">
        <v>154</v>
      </c>
      <c r="H59" s="13"/>
      <c r="I59" s="15"/>
      <c r="J59" s="13"/>
      <c r="K59" s="13"/>
      <c r="L59" s="15"/>
      <c r="M59" s="13"/>
      <c r="N59" s="15"/>
      <c r="O59" s="13"/>
      <c r="P59" s="13"/>
      <c r="Q59" s="13"/>
      <c r="R59" s="13">
        <f t="shared" si="1"/>
        <v>8</v>
      </c>
      <c r="S59" s="51"/>
      <c r="T59" s="24"/>
      <c r="U59" s="24"/>
      <c r="V59" s="24"/>
    </row>
    <row r="60" spans="1:22">
      <c r="A60" s="13">
        <v>17</v>
      </c>
      <c r="B60" s="22" t="s">
        <v>147</v>
      </c>
      <c r="C60" s="23" t="s">
        <v>141</v>
      </c>
      <c r="D60" s="25">
        <v>3342</v>
      </c>
      <c r="E60" s="37">
        <v>38257</v>
      </c>
      <c r="F60" s="13">
        <v>6</v>
      </c>
      <c r="G60" s="15" t="s">
        <v>35</v>
      </c>
      <c r="H60" s="14"/>
      <c r="I60" s="15"/>
      <c r="J60" s="16"/>
      <c r="K60" s="13"/>
      <c r="L60" s="15"/>
      <c r="M60" s="14"/>
      <c r="N60" s="15"/>
      <c r="O60" s="13"/>
      <c r="P60" s="13"/>
      <c r="Q60" s="13"/>
      <c r="R60" s="16">
        <f t="shared" si="1"/>
        <v>6</v>
      </c>
    </row>
    <row r="61" spans="1:22">
      <c r="A61" s="13">
        <v>18</v>
      </c>
      <c r="B61" s="22" t="s">
        <v>77</v>
      </c>
      <c r="C61" s="23" t="s">
        <v>30</v>
      </c>
      <c r="D61" s="25">
        <v>550</v>
      </c>
      <c r="E61" s="36">
        <v>38851</v>
      </c>
      <c r="F61" s="13">
        <v>6</v>
      </c>
      <c r="G61" s="15" t="s">
        <v>35</v>
      </c>
      <c r="H61" s="14"/>
      <c r="I61" s="15"/>
      <c r="J61" s="16"/>
      <c r="K61" s="13"/>
      <c r="L61" s="15"/>
      <c r="M61" s="14"/>
      <c r="N61" s="15"/>
      <c r="O61" s="13"/>
      <c r="P61" s="13"/>
      <c r="Q61" s="13"/>
      <c r="R61" s="16">
        <f t="shared" si="1"/>
        <v>6</v>
      </c>
    </row>
    <row r="62" spans="1:22">
      <c r="A62" s="13">
        <v>19</v>
      </c>
      <c r="B62" s="22" t="s">
        <v>75</v>
      </c>
      <c r="C62" s="23" t="s">
        <v>30</v>
      </c>
      <c r="D62" s="25">
        <v>550</v>
      </c>
      <c r="E62" s="36">
        <v>39431</v>
      </c>
      <c r="F62" s="13">
        <v>6</v>
      </c>
      <c r="G62" s="15" t="s">
        <v>35</v>
      </c>
      <c r="H62" s="14"/>
      <c r="I62" s="15"/>
      <c r="J62" s="16"/>
      <c r="K62" s="13"/>
      <c r="L62" s="15"/>
      <c r="M62" s="14"/>
      <c r="N62" s="15"/>
      <c r="O62" s="13"/>
      <c r="P62" s="13"/>
      <c r="Q62" s="13"/>
      <c r="R62" s="16">
        <f t="shared" si="1"/>
        <v>6</v>
      </c>
    </row>
    <row r="63" spans="1:22">
      <c r="A63" s="13">
        <v>20</v>
      </c>
      <c r="B63" s="12" t="s">
        <v>86</v>
      </c>
      <c r="C63" s="23" t="s">
        <v>51</v>
      </c>
      <c r="D63" s="25">
        <v>437</v>
      </c>
      <c r="E63" s="36">
        <v>39084</v>
      </c>
      <c r="F63" s="13">
        <v>6</v>
      </c>
      <c r="G63" s="15" t="s">
        <v>35</v>
      </c>
      <c r="H63" s="14"/>
      <c r="I63" s="15"/>
      <c r="J63" s="16"/>
      <c r="K63" s="13"/>
      <c r="L63" s="15"/>
      <c r="M63" s="14"/>
      <c r="N63" s="15"/>
      <c r="O63" s="13"/>
      <c r="P63" s="13"/>
      <c r="Q63" s="13"/>
      <c r="R63" s="16">
        <f t="shared" si="1"/>
        <v>6</v>
      </c>
    </row>
    <row r="64" spans="1:22">
      <c r="A64" s="13">
        <v>21</v>
      </c>
      <c r="B64" s="22" t="s">
        <v>74</v>
      </c>
      <c r="C64" s="23" t="s">
        <v>150</v>
      </c>
      <c r="D64" s="25">
        <v>3414</v>
      </c>
      <c r="E64" s="37">
        <v>38462</v>
      </c>
      <c r="F64" s="13">
        <v>6</v>
      </c>
      <c r="G64" s="15" t="s">
        <v>35</v>
      </c>
      <c r="H64" s="14"/>
      <c r="I64" s="15"/>
      <c r="J64" s="16"/>
      <c r="K64" s="13"/>
      <c r="L64" s="15"/>
      <c r="M64" s="14"/>
      <c r="N64" s="15"/>
      <c r="O64" s="13"/>
      <c r="P64" s="13"/>
      <c r="Q64" s="13"/>
      <c r="R64" s="16">
        <f t="shared" si="1"/>
        <v>6</v>
      </c>
      <c r="S64" s="24"/>
      <c r="T64" s="24"/>
      <c r="U64" s="24"/>
      <c r="V64" s="24"/>
    </row>
    <row r="65" spans="1:22">
      <c r="A65" s="13">
        <v>22</v>
      </c>
      <c r="B65" s="12" t="s">
        <v>122</v>
      </c>
      <c r="C65" s="22" t="s">
        <v>150</v>
      </c>
      <c r="D65" s="26">
        <v>3414</v>
      </c>
      <c r="E65" s="36">
        <v>38859</v>
      </c>
      <c r="F65" s="13">
        <v>6</v>
      </c>
      <c r="G65" s="15" t="s">
        <v>35</v>
      </c>
      <c r="H65" s="14"/>
      <c r="I65" s="15"/>
      <c r="J65" s="16"/>
      <c r="K65" s="13"/>
      <c r="L65" s="15"/>
      <c r="M65" s="14"/>
      <c r="N65" s="15"/>
      <c r="O65" s="13"/>
      <c r="P65" s="13"/>
      <c r="Q65" s="13"/>
      <c r="R65" s="16">
        <f t="shared" si="1"/>
        <v>6</v>
      </c>
    </row>
    <row r="66" spans="1:22">
      <c r="A66" s="13">
        <v>23</v>
      </c>
      <c r="B66" s="12" t="s">
        <v>87</v>
      </c>
      <c r="C66" s="23" t="s">
        <v>29</v>
      </c>
      <c r="D66" s="25">
        <v>749</v>
      </c>
      <c r="E66" s="36">
        <v>39377</v>
      </c>
      <c r="F66" s="13">
        <v>6</v>
      </c>
      <c r="G66" s="15" t="s">
        <v>154</v>
      </c>
      <c r="H66" s="14"/>
      <c r="I66" s="15"/>
      <c r="J66" s="16"/>
      <c r="K66" s="13"/>
      <c r="L66" s="15"/>
      <c r="M66" s="14"/>
      <c r="N66" s="15"/>
      <c r="O66" s="13"/>
      <c r="P66" s="13"/>
      <c r="Q66" s="13"/>
      <c r="R66" s="16">
        <f t="shared" si="1"/>
        <v>6</v>
      </c>
      <c r="S66" s="24"/>
      <c r="T66" s="24"/>
      <c r="U66" s="24"/>
      <c r="V66" s="24"/>
    </row>
    <row r="67" spans="1:22">
      <c r="A67" s="13">
        <v>24</v>
      </c>
      <c r="B67" s="12" t="s">
        <v>124</v>
      </c>
      <c r="C67" s="20" t="s">
        <v>61</v>
      </c>
      <c r="D67" s="20">
        <v>2695</v>
      </c>
      <c r="E67" s="36">
        <v>38740</v>
      </c>
      <c r="F67" s="13">
        <v>6</v>
      </c>
      <c r="G67" s="15" t="s">
        <v>154</v>
      </c>
      <c r="H67" s="14"/>
      <c r="I67" s="15"/>
      <c r="J67" s="16"/>
      <c r="K67" s="13"/>
      <c r="L67" s="15"/>
      <c r="M67" s="14"/>
      <c r="N67" s="15"/>
      <c r="O67" s="13"/>
      <c r="P67" s="13"/>
      <c r="Q67" s="13"/>
      <c r="R67" s="16">
        <f t="shared" si="1"/>
        <v>6</v>
      </c>
    </row>
    <row r="68" spans="1:22">
      <c r="A68" s="13">
        <v>25</v>
      </c>
      <c r="B68" s="12" t="s">
        <v>132</v>
      </c>
      <c r="C68" s="22" t="s">
        <v>57</v>
      </c>
      <c r="D68" s="22">
        <v>2938</v>
      </c>
      <c r="E68" s="36">
        <v>38467</v>
      </c>
      <c r="F68" s="13">
        <v>6</v>
      </c>
      <c r="G68" s="15" t="s">
        <v>154</v>
      </c>
      <c r="H68" s="14"/>
      <c r="I68" s="15"/>
      <c r="J68" s="16"/>
      <c r="K68" s="13"/>
      <c r="L68" s="15"/>
      <c r="M68" s="14"/>
      <c r="N68" s="15"/>
      <c r="O68" s="13"/>
      <c r="P68" s="13"/>
      <c r="Q68" s="13"/>
      <c r="R68" s="16">
        <f t="shared" si="1"/>
        <v>6</v>
      </c>
    </row>
    <row r="69" spans="1:22">
      <c r="A69" s="13">
        <v>26</v>
      </c>
      <c r="B69" s="12" t="s">
        <v>85</v>
      </c>
      <c r="C69" s="22" t="s">
        <v>29</v>
      </c>
      <c r="D69" s="26">
        <v>749</v>
      </c>
      <c r="E69" s="36">
        <v>38376</v>
      </c>
      <c r="F69" s="13">
        <v>6</v>
      </c>
      <c r="G69" s="15" t="s">
        <v>154</v>
      </c>
      <c r="H69" s="14"/>
      <c r="I69" s="15"/>
      <c r="J69" s="16"/>
      <c r="K69" s="13"/>
      <c r="L69" s="15"/>
      <c r="M69" s="14"/>
      <c r="N69" s="15"/>
      <c r="O69" s="13"/>
      <c r="P69" s="13"/>
      <c r="Q69" s="13"/>
      <c r="R69" s="16">
        <f t="shared" si="1"/>
        <v>6</v>
      </c>
      <c r="T69" s="24"/>
      <c r="U69" s="24"/>
      <c r="V69" s="24"/>
    </row>
    <row r="70" spans="1:22">
      <c r="A70" s="13">
        <v>27</v>
      </c>
      <c r="B70" s="12" t="s">
        <v>125</v>
      </c>
      <c r="C70" s="22" t="s">
        <v>29</v>
      </c>
      <c r="D70" s="26">
        <v>749</v>
      </c>
      <c r="E70" s="36">
        <v>38870</v>
      </c>
      <c r="F70" s="13">
        <v>6</v>
      </c>
      <c r="G70" s="15" t="s">
        <v>154</v>
      </c>
      <c r="H70" s="14"/>
      <c r="I70" s="15"/>
      <c r="J70" s="16"/>
      <c r="K70" s="13"/>
      <c r="L70" s="15"/>
      <c r="M70" s="14"/>
      <c r="N70" s="15"/>
      <c r="O70" s="13"/>
      <c r="P70" s="13"/>
      <c r="Q70" s="13"/>
      <c r="R70" s="16">
        <f t="shared" si="1"/>
        <v>6</v>
      </c>
    </row>
    <row r="71" spans="1:22">
      <c r="A71" s="13">
        <v>28</v>
      </c>
      <c r="B71" s="12" t="s">
        <v>144</v>
      </c>
      <c r="C71" s="23" t="s">
        <v>29</v>
      </c>
      <c r="D71" s="25">
        <v>749</v>
      </c>
      <c r="E71" s="36">
        <v>38237</v>
      </c>
      <c r="F71" s="13">
        <v>6</v>
      </c>
      <c r="G71" s="15" t="s">
        <v>154</v>
      </c>
      <c r="H71" s="14"/>
      <c r="I71" s="15"/>
      <c r="J71" s="16"/>
      <c r="K71" s="13"/>
      <c r="L71" s="15"/>
      <c r="M71" s="14"/>
      <c r="N71" s="15"/>
      <c r="O71" s="13"/>
      <c r="P71" s="13"/>
      <c r="Q71" s="13"/>
      <c r="R71" s="16">
        <f t="shared" si="1"/>
        <v>6</v>
      </c>
      <c r="T71" s="24"/>
      <c r="U71" s="24"/>
      <c r="V71" s="24"/>
    </row>
    <row r="72" spans="1:22">
      <c r="A72" s="13">
        <v>29</v>
      </c>
      <c r="B72" s="12" t="s">
        <v>119</v>
      </c>
      <c r="C72" s="23" t="s">
        <v>30</v>
      </c>
      <c r="D72" s="25">
        <v>550</v>
      </c>
      <c r="E72" s="36">
        <v>38285</v>
      </c>
      <c r="F72" s="13">
        <v>3</v>
      </c>
      <c r="G72" s="15" t="s">
        <v>35</v>
      </c>
      <c r="H72" s="14"/>
      <c r="I72" s="15"/>
      <c r="J72" s="16"/>
      <c r="K72" s="13"/>
      <c r="L72" s="15"/>
      <c r="M72" s="14"/>
      <c r="N72" s="15"/>
      <c r="O72" s="13"/>
      <c r="P72" s="13"/>
      <c r="Q72" s="13"/>
      <c r="R72" s="16">
        <f t="shared" si="1"/>
        <v>3</v>
      </c>
    </row>
    <row r="73" spans="1:22">
      <c r="A73" s="13">
        <v>30</v>
      </c>
      <c r="B73" s="12" t="s">
        <v>112</v>
      </c>
      <c r="C73" s="23" t="s">
        <v>29</v>
      </c>
      <c r="D73" s="25">
        <v>749</v>
      </c>
      <c r="E73" s="36">
        <v>38727</v>
      </c>
      <c r="F73" s="13">
        <v>3</v>
      </c>
      <c r="G73" s="15" t="s">
        <v>154</v>
      </c>
      <c r="H73" s="14"/>
      <c r="I73" s="15"/>
      <c r="J73" s="16"/>
      <c r="K73" s="13"/>
      <c r="L73" s="15"/>
      <c r="M73" s="14"/>
      <c r="N73" s="15"/>
      <c r="O73" s="13"/>
      <c r="P73" s="13"/>
      <c r="Q73" s="13"/>
      <c r="R73" s="16">
        <f t="shared" si="1"/>
        <v>3</v>
      </c>
      <c r="S73" s="24"/>
      <c r="T73" s="24"/>
      <c r="U73" s="24"/>
      <c r="V73" s="24"/>
    </row>
    <row r="74" spans="1:22">
      <c r="A74" s="13">
        <v>31</v>
      </c>
      <c r="B74" s="12" t="s">
        <v>134</v>
      </c>
      <c r="C74" s="22" t="s">
        <v>51</v>
      </c>
      <c r="D74" s="26">
        <v>437</v>
      </c>
      <c r="E74" s="36">
        <v>39050</v>
      </c>
      <c r="F74" s="13">
        <v>2</v>
      </c>
      <c r="G74" s="15" t="s">
        <v>35</v>
      </c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1"/>
        <v>2</v>
      </c>
      <c r="T74" s="24"/>
      <c r="U74" s="24"/>
      <c r="V74" s="24"/>
    </row>
    <row r="75" spans="1:22">
      <c r="A75" s="13">
        <v>32</v>
      </c>
      <c r="B75" s="12" t="s">
        <v>110</v>
      </c>
      <c r="C75" s="23" t="s">
        <v>29</v>
      </c>
      <c r="D75" s="25">
        <v>749</v>
      </c>
      <c r="E75" s="37">
        <v>39361</v>
      </c>
      <c r="F75" s="13">
        <v>2</v>
      </c>
      <c r="G75" s="15" t="s">
        <v>154</v>
      </c>
      <c r="H75" s="14"/>
      <c r="I75" s="15"/>
      <c r="J75" s="16"/>
      <c r="K75" s="13"/>
      <c r="L75" s="15"/>
      <c r="M75" s="14"/>
      <c r="N75" s="15"/>
      <c r="O75" s="13"/>
      <c r="P75" s="13"/>
      <c r="Q75" s="13"/>
      <c r="R75" s="16">
        <f t="shared" si="1"/>
        <v>2</v>
      </c>
    </row>
    <row r="76" spans="1:22">
      <c r="A76" s="13">
        <v>33</v>
      </c>
      <c r="B76" s="22" t="s">
        <v>106</v>
      </c>
      <c r="C76" s="22" t="s">
        <v>62</v>
      </c>
      <c r="D76" s="26">
        <v>2104</v>
      </c>
      <c r="E76" s="36">
        <v>38848</v>
      </c>
      <c r="F76" s="13">
        <v>1</v>
      </c>
      <c r="G76" s="15" t="s">
        <v>35</v>
      </c>
      <c r="H76" s="14"/>
      <c r="I76" s="15"/>
      <c r="J76" s="16"/>
      <c r="K76" s="13"/>
      <c r="L76" s="15"/>
      <c r="M76" s="14"/>
      <c r="N76" s="15"/>
      <c r="O76" s="13"/>
      <c r="P76" s="13"/>
      <c r="Q76" s="13"/>
      <c r="R76" s="16">
        <f t="shared" si="1"/>
        <v>1</v>
      </c>
    </row>
    <row r="77" spans="1:22">
      <c r="A77" s="13">
        <v>34</v>
      </c>
      <c r="B77" s="12" t="s">
        <v>108</v>
      </c>
      <c r="C77" s="22" t="s">
        <v>32</v>
      </c>
      <c r="D77" s="26">
        <v>955</v>
      </c>
      <c r="E77" s="37">
        <v>38044</v>
      </c>
      <c r="F77" s="13">
        <v>1</v>
      </c>
      <c r="G77" s="14" t="s">
        <v>35</v>
      </c>
      <c r="H77" s="13"/>
      <c r="I77" s="14"/>
      <c r="J77" s="13"/>
      <c r="K77" s="13"/>
      <c r="L77" s="14"/>
      <c r="M77" s="13"/>
      <c r="N77" s="14"/>
      <c r="O77" s="13"/>
      <c r="P77" s="13"/>
      <c r="Q77" s="13"/>
      <c r="R77" s="13">
        <f t="shared" si="1"/>
        <v>1</v>
      </c>
      <c r="S77" s="55"/>
    </row>
    <row r="78" spans="1:22">
      <c r="A78" s="13">
        <v>35</v>
      </c>
      <c r="B78" s="12" t="s">
        <v>152</v>
      </c>
      <c r="C78" s="22" t="s">
        <v>51</v>
      </c>
      <c r="D78" s="26">
        <v>437</v>
      </c>
      <c r="E78" s="36">
        <v>39109</v>
      </c>
      <c r="F78" s="13">
        <v>1</v>
      </c>
      <c r="G78" s="15" t="s">
        <v>35</v>
      </c>
      <c r="H78" s="14"/>
      <c r="I78" s="15"/>
      <c r="J78" s="16"/>
      <c r="K78" s="13"/>
      <c r="L78" s="15"/>
      <c r="M78" s="14"/>
      <c r="N78" s="15"/>
      <c r="O78" s="13"/>
      <c r="P78" s="13"/>
      <c r="Q78" s="13"/>
      <c r="R78" s="16">
        <f t="shared" si="1"/>
        <v>1</v>
      </c>
    </row>
    <row r="79" spans="1:22">
      <c r="A79" s="13">
        <v>36</v>
      </c>
      <c r="B79" s="12" t="s">
        <v>131</v>
      </c>
      <c r="C79" s="23" t="s">
        <v>150</v>
      </c>
      <c r="D79" s="25">
        <v>3414</v>
      </c>
      <c r="E79" s="36">
        <v>38543</v>
      </c>
      <c r="F79" s="13">
        <v>1</v>
      </c>
      <c r="G79" s="15" t="s">
        <v>35</v>
      </c>
      <c r="H79" s="14"/>
      <c r="I79" s="15"/>
      <c r="J79" s="16"/>
      <c r="K79" s="13"/>
      <c r="L79" s="15"/>
      <c r="M79" s="14"/>
      <c r="N79" s="15"/>
      <c r="O79" s="13"/>
      <c r="P79" s="13"/>
      <c r="Q79" s="13"/>
      <c r="R79" s="16">
        <f t="shared" si="1"/>
        <v>1</v>
      </c>
      <c r="T79" s="24"/>
      <c r="U79" s="24"/>
      <c r="V79" s="24"/>
    </row>
    <row r="80" spans="1:22">
      <c r="A80" s="13">
        <v>37</v>
      </c>
      <c r="B80" s="12" t="s">
        <v>105</v>
      </c>
      <c r="C80" s="23" t="s">
        <v>62</v>
      </c>
      <c r="D80" s="25">
        <v>2104</v>
      </c>
      <c r="E80" s="36">
        <v>39075</v>
      </c>
      <c r="F80" s="13">
        <v>1</v>
      </c>
      <c r="G80" s="15" t="s">
        <v>35</v>
      </c>
      <c r="H80" s="14"/>
      <c r="I80" s="15"/>
      <c r="J80" s="16"/>
      <c r="K80" s="13"/>
      <c r="L80" s="15"/>
      <c r="M80" s="14"/>
      <c r="N80" s="15"/>
      <c r="O80" s="13"/>
      <c r="P80" s="13"/>
      <c r="Q80" s="13"/>
      <c r="R80" s="16">
        <f t="shared" si="1"/>
        <v>1</v>
      </c>
    </row>
    <row r="81" spans="1:22">
      <c r="A81" s="13">
        <v>38</v>
      </c>
      <c r="B81" s="22" t="s">
        <v>145</v>
      </c>
      <c r="C81" s="23" t="s">
        <v>95</v>
      </c>
      <c r="D81" s="25">
        <v>949</v>
      </c>
      <c r="E81" s="37">
        <v>39126</v>
      </c>
      <c r="F81" s="13">
        <v>1</v>
      </c>
      <c r="G81" s="15" t="s">
        <v>154</v>
      </c>
      <c r="H81" s="14"/>
      <c r="I81" s="15"/>
      <c r="J81" s="16"/>
      <c r="K81" s="13"/>
      <c r="L81" s="15"/>
      <c r="M81" s="14"/>
      <c r="N81" s="15"/>
      <c r="O81" s="13"/>
      <c r="P81" s="13"/>
      <c r="Q81" s="13"/>
      <c r="R81" s="16">
        <f t="shared" si="1"/>
        <v>1</v>
      </c>
    </row>
    <row r="82" spans="1:22">
      <c r="A82" s="13">
        <v>39</v>
      </c>
      <c r="B82" s="12" t="s">
        <v>158</v>
      </c>
      <c r="C82" s="23" t="s">
        <v>33</v>
      </c>
      <c r="D82" s="25">
        <v>3051</v>
      </c>
      <c r="E82" s="36">
        <v>39239</v>
      </c>
      <c r="F82" s="13">
        <v>1</v>
      </c>
      <c r="G82" s="15" t="s">
        <v>154</v>
      </c>
      <c r="H82" s="14"/>
      <c r="I82" s="15"/>
      <c r="J82" s="16"/>
      <c r="K82" s="13"/>
      <c r="L82" s="15"/>
      <c r="M82" s="14"/>
      <c r="N82" s="15"/>
      <c r="O82" s="13"/>
      <c r="P82" s="13"/>
      <c r="Q82" s="13"/>
      <c r="R82" s="16">
        <f t="shared" si="1"/>
        <v>1</v>
      </c>
      <c r="T82" s="24"/>
      <c r="U82" s="24"/>
      <c r="V82" s="24"/>
    </row>
    <row r="83" spans="1:22">
      <c r="A83" s="13">
        <v>40</v>
      </c>
      <c r="B83" s="12" t="s">
        <v>139</v>
      </c>
      <c r="C83" s="23" t="s">
        <v>57</v>
      </c>
      <c r="D83" s="23">
        <v>2938</v>
      </c>
      <c r="E83" s="36">
        <v>39092</v>
      </c>
      <c r="F83" s="13">
        <v>1</v>
      </c>
      <c r="G83" s="15" t="s">
        <v>154</v>
      </c>
      <c r="H83" s="14"/>
      <c r="I83" s="15"/>
      <c r="J83" s="16"/>
      <c r="K83" s="13"/>
      <c r="L83" s="15"/>
      <c r="M83" s="14"/>
      <c r="N83" s="15"/>
      <c r="O83" s="13"/>
      <c r="P83" s="13"/>
      <c r="Q83" s="13"/>
      <c r="R83" s="16">
        <f t="shared" si="1"/>
        <v>1</v>
      </c>
    </row>
    <row r="84" spans="1:22">
      <c r="A84" s="13">
        <v>41</v>
      </c>
      <c r="B84" s="12" t="s">
        <v>126</v>
      </c>
      <c r="C84" s="23" t="s">
        <v>114</v>
      </c>
      <c r="D84" s="25">
        <v>3340</v>
      </c>
      <c r="E84" s="36">
        <v>38667</v>
      </c>
      <c r="F84" s="13">
        <v>1</v>
      </c>
      <c r="G84" s="15" t="s">
        <v>154</v>
      </c>
      <c r="H84" s="14"/>
      <c r="I84" s="15"/>
      <c r="J84" s="16"/>
      <c r="K84" s="13"/>
      <c r="L84" s="15"/>
      <c r="M84" s="14"/>
      <c r="N84" s="15"/>
      <c r="O84" s="13"/>
      <c r="P84" s="13"/>
      <c r="Q84" s="13"/>
      <c r="R84" s="16">
        <f t="shared" si="1"/>
        <v>1</v>
      </c>
    </row>
    <row r="85" spans="1:22">
      <c r="A85" s="13">
        <v>42</v>
      </c>
      <c r="B85" s="12" t="s">
        <v>82</v>
      </c>
      <c r="C85" s="23" t="s">
        <v>29</v>
      </c>
      <c r="D85" s="25">
        <v>749</v>
      </c>
      <c r="E85" s="36">
        <v>39120</v>
      </c>
      <c r="F85" s="13">
        <v>1</v>
      </c>
      <c r="G85" s="15" t="s">
        <v>154</v>
      </c>
      <c r="H85" s="14"/>
      <c r="I85" s="15"/>
      <c r="J85" s="16"/>
      <c r="K85" s="13"/>
      <c r="L85" s="15"/>
      <c r="M85" s="14"/>
      <c r="N85" s="15"/>
      <c r="O85" s="13"/>
      <c r="P85" s="13"/>
      <c r="Q85" s="13"/>
      <c r="R85" s="16">
        <f t="shared" si="1"/>
        <v>1</v>
      </c>
    </row>
    <row r="86" spans="1:22" ht="12.75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9"/>
    </row>
    <row r="87" spans="1:22" ht="18">
      <c r="A87" s="60" t="s">
        <v>18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2"/>
    </row>
    <row r="88" spans="1:22">
      <c r="A88" s="27"/>
      <c r="B88" s="27" t="s">
        <v>14</v>
      </c>
      <c r="C88" s="27" t="s">
        <v>15</v>
      </c>
      <c r="D88" s="28" t="s">
        <v>44</v>
      </c>
      <c r="E88" s="35" t="s">
        <v>46</v>
      </c>
      <c r="F88" s="63">
        <v>1</v>
      </c>
      <c r="G88" s="64"/>
      <c r="H88" s="63">
        <v>2</v>
      </c>
      <c r="I88" s="64"/>
      <c r="J88" s="29">
        <v>3</v>
      </c>
      <c r="K88" s="63">
        <v>4</v>
      </c>
      <c r="L88" s="64"/>
      <c r="M88" s="63">
        <v>5</v>
      </c>
      <c r="N88" s="64"/>
      <c r="O88" s="28" t="s">
        <v>43</v>
      </c>
      <c r="P88" s="28">
        <v>6</v>
      </c>
      <c r="Q88" s="28" t="s">
        <v>12</v>
      </c>
      <c r="R88" s="29" t="s">
        <v>13</v>
      </c>
    </row>
    <row r="89" spans="1:22" s="24" customFormat="1">
      <c r="A89" s="13">
        <v>1</v>
      </c>
      <c r="B89" s="22" t="s">
        <v>55</v>
      </c>
      <c r="C89" s="23" t="s">
        <v>30</v>
      </c>
      <c r="D89" s="25">
        <v>550</v>
      </c>
      <c r="E89" s="36">
        <v>39727</v>
      </c>
      <c r="F89" s="13">
        <v>20</v>
      </c>
      <c r="G89" s="15" t="s">
        <v>35</v>
      </c>
      <c r="H89" s="14"/>
      <c r="I89" s="15"/>
      <c r="J89" s="16"/>
      <c r="K89" s="13"/>
      <c r="L89" s="15"/>
      <c r="M89" s="14"/>
      <c r="N89" s="15"/>
      <c r="O89" s="13"/>
      <c r="P89" s="13"/>
      <c r="Q89" s="13"/>
      <c r="R89" s="16">
        <f t="shared" ref="R89:R126" si="2">+F89+H89+J89+K89+M89-O89+P89+Q89</f>
        <v>20</v>
      </c>
      <c r="S89" s="4"/>
      <c r="T89" s="4"/>
      <c r="U89" s="4"/>
      <c r="V89" s="4"/>
    </row>
    <row r="90" spans="1:22" s="24" customFormat="1">
      <c r="A90" s="13">
        <v>2</v>
      </c>
      <c r="B90" s="12" t="s">
        <v>156</v>
      </c>
      <c r="C90" s="23" t="s">
        <v>157</v>
      </c>
      <c r="D90" s="25">
        <v>2882</v>
      </c>
      <c r="E90" s="36">
        <v>38824</v>
      </c>
      <c r="F90" s="13">
        <v>20</v>
      </c>
      <c r="G90" s="15" t="s">
        <v>154</v>
      </c>
      <c r="H90" s="14"/>
      <c r="I90" s="15"/>
      <c r="J90" s="16"/>
      <c r="K90" s="13"/>
      <c r="L90" s="15"/>
      <c r="M90" s="14"/>
      <c r="N90" s="15"/>
      <c r="O90" s="13"/>
      <c r="P90" s="13"/>
      <c r="Q90" s="13"/>
      <c r="R90" s="16">
        <f t="shared" si="2"/>
        <v>20</v>
      </c>
    </row>
    <row r="91" spans="1:22" s="24" customFormat="1">
      <c r="A91" s="13">
        <v>3</v>
      </c>
      <c r="B91" s="22" t="s">
        <v>76</v>
      </c>
      <c r="C91" s="20" t="s">
        <v>73</v>
      </c>
      <c r="D91" s="13">
        <v>3324</v>
      </c>
      <c r="E91" s="37">
        <v>39645</v>
      </c>
      <c r="F91" s="13">
        <v>16</v>
      </c>
      <c r="G91" s="15" t="s">
        <v>35</v>
      </c>
      <c r="H91" s="14"/>
      <c r="I91" s="15"/>
      <c r="J91" s="16"/>
      <c r="K91" s="13"/>
      <c r="L91" s="15"/>
      <c r="M91" s="14"/>
      <c r="N91" s="15"/>
      <c r="O91" s="13"/>
      <c r="P91" s="13"/>
      <c r="Q91" s="13"/>
      <c r="R91" s="16">
        <f t="shared" si="2"/>
        <v>16</v>
      </c>
      <c r="S91" s="4"/>
      <c r="T91" s="4"/>
      <c r="U91" s="4"/>
      <c r="V91" s="4"/>
    </row>
    <row r="92" spans="1:22">
      <c r="A92" s="13">
        <v>4</v>
      </c>
      <c r="B92" s="12" t="s">
        <v>63</v>
      </c>
      <c r="C92" s="23" t="s">
        <v>33</v>
      </c>
      <c r="D92" s="25">
        <v>3051</v>
      </c>
      <c r="E92" s="36">
        <v>39251</v>
      </c>
      <c r="F92" s="13">
        <v>16</v>
      </c>
      <c r="G92" s="15" t="s">
        <v>154</v>
      </c>
      <c r="H92" s="14"/>
      <c r="I92" s="15"/>
      <c r="J92" s="16"/>
      <c r="K92" s="13"/>
      <c r="L92" s="15"/>
      <c r="M92" s="14"/>
      <c r="N92" s="15"/>
      <c r="O92" s="13"/>
      <c r="P92" s="13"/>
      <c r="Q92" s="13"/>
      <c r="R92" s="16">
        <f t="shared" si="2"/>
        <v>16</v>
      </c>
      <c r="S92" s="24"/>
    </row>
    <row r="93" spans="1:22">
      <c r="A93" s="13">
        <v>5</v>
      </c>
      <c r="B93" s="12" t="s">
        <v>101</v>
      </c>
      <c r="C93" s="23" t="s">
        <v>32</v>
      </c>
      <c r="D93" s="25">
        <v>955</v>
      </c>
      <c r="E93" s="36">
        <v>39141</v>
      </c>
      <c r="F93" s="13">
        <v>12</v>
      </c>
      <c r="G93" s="15" t="s">
        <v>35</v>
      </c>
      <c r="H93" s="14"/>
      <c r="I93" s="15"/>
      <c r="J93" s="16"/>
      <c r="K93" s="13"/>
      <c r="L93" s="15"/>
      <c r="M93" s="14"/>
      <c r="N93" s="15"/>
      <c r="O93" s="13"/>
      <c r="P93" s="13"/>
      <c r="Q93" s="13"/>
      <c r="R93" s="16">
        <f t="shared" si="2"/>
        <v>12</v>
      </c>
    </row>
    <row r="94" spans="1:22">
      <c r="A94" s="13">
        <v>6</v>
      </c>
      <c r="B94" s="12" t="s">
        <v>54</v>
      </c>
      <c r="C94" s="23" t="s">
        <v>30</v>
      </c>
      <c r="D94" s="25">
        <v>550</v>
      </c>
      <c r="E94" s="36">
        <v>39140</v>
      </c>
      <c r="F94" s="13">
        <v>12</v>
      </c>
      <c r="G94" s="15" t="s">
        <v>35</v>
      </c>
      <c r="H94" s="14"/>
      <c r="I94" s="15"/>
      <c r="J94" s="16"/>
      <c r="K94" s="13"/>
      <c r="L94" s="15"/>
      <c r="M94" s="14"/>
      <c r="N94" s="15"/>
      <c r="O94" s="13"/>
      <c r="P94" s="13"/>
      <c r="Q94" s="13"/>
      <c r="R94" s="16">
        <f t="shared" si="2"/>
        <v>12</v>
      </c>
    </row>
    <row r="95" spans="1:22">
      <c r="A95" s="13">
        <v>7</v>
      </c>
      <c r="B95" s="12" t="s">
        <v>158</v>
      </c>
      <c r="C95" s="23" t="s">
        <v>33</v>
      </c>
      <c r="D95" s="25">
        <v>3051</v>
      </c>
      <c r="E95" s="36">
        <v>39239</v>
      </c>
      <c r="F95" s="13">
        <v>12</v>
      </c>
      <c r="G95" s="15" t="s">
        <v>154</v>
      </c>
      <c r="H95" s="14"/>
      <c r="I95" s="15"/>
      <c r="J95" s="16"/>
      <c r="K95" s="13"/>
      <c r="L95" s="15"/>
      <c r="M95" s="14"/>
      <c r="N95" s="15"/>
      <c r="O95" s="13"/>
      <c r="P95" s="13"/>
      <c r="Q95" s="13"/>
      <c r="R95" s="16">
        <f t="shared" si="2"/>
        <v>12</v>
      </c>
      <c r="S95" s="24"/>
      <c r="T95" s="24"/>
      <c r="U95" s="24"/>
      <c r="V95" s="24"/>
    </row>
    <row r="96" spans="1:22">
      <c r="A96" s="13">
        <v>8</v>
      </c>
      <c r="B96" s="12" t="s">
        <v>87</v>
      </c>
      <c r="C96" s="23" t="s">
        <v>29</v>
      </c>
      <c r="D96" s="25">
        <v>749</v>
      </c>
      <c r="E96" s="36">
        <v>39377</v>
      </c>
      <c r="F96" s="13">
        <v>12</v>
      </c>
      <c r="G96" s="15" t="s">
        <v>154</v>
      </c>
      <c r="H96" s="14"/>
      <c r="I96" s="15"/>
      <c r="J96" s="16"/>
      <c r="K96" s="13"/>
      <c r="L96" s="15"/>
      <c r="M96" s="14"/>
      <c r="N96" s="15"/>
      <c r="O96" s="13"/>
      <c r="P96" s="13"/>
      <c r="Q96" s="13"/>
      <c r="R96" s="16">
        <f t="shared" si="2"/>
        <v>12</v>
      </c>
    </row>
    <row r="97" spans="1:22">
      <c r="A97" s="13">
        <v>9</v>
      </c>
      <c r="B97" s="22" t="s">
        <v>77</v>
      </c>
      <c r="C97" s="23" t="s">
        <v>30</v>
      </c>
      <c r="D97" s="25">
        <v>550</v>
      </c>
      <c r="E97" s="36">
        <v>38851</v>
      </c>
      <c r="F97" s="13">
        <v>8</v>
      </c>
      <c r="G97" s="15" t="s">
        <v>35</v>
      </c>
      <c r="H97" s="14"/>
      <c r="I97" s="15"/>
      <c r="J97" s="16"/>
      <c r="K97" s="13"/>
      <c r="L97" s="15"/>
      <c r="M97" s="14"/>
      <c r="N97" s="15"/>
      <c r="O97" s="13"/>
      <c r="P97" s="13"/>
      <c r="Q97" s="13"/>
      <c r="R97" s="16">
        <f t="shared" si="2"/>
        <v>8</v>
      </c>
    </row>
    <row r="98" spans="1:22">
      <c r="A98" s="13">
        <v>10</v>
      </c>
      <c r="B98" s="22" t="s">
        <v>78</v>
      </c>
      <c r="C98" s="23" t="s">
        <v>150</v>
      </c>
      <c r="D98" s="25">
        <v>3414</v>
      </c>
      <c r="E98" s="36">
        <v>38726</v>
      </c>
      <c r="F98" s="13">
        <v>8</v>
      </c>
      <c r="G98" s="15" t="s">
        <v>35</v>
      </c>
      <c r="H98" s="14"/>
      <c r="I98" s="15"/>
      <c r="J98" s="16"/>
      <c r="K98" s="13"/>
      <c r="L98" s="15"/>
      <c r="M98" s="14"/>
      <c r="N98" s="15"/>
      <c r="O98" s="13"/>
      <c r="P98" s="13"/>
      <c r="Q98" s="13"/>
      <c r="R98" s="16">
        <f t="shared" si="2"/>
        <v>8</v>
      </c>
    </row>
    <row r="99" spans="1:22">
      <c r="A99" s="13">
        <v>11</v>
      </c>
      <c r="B99" s="12" t="s">
        <v>59</v>
      </c>
      <c r="C99" s="23" t="s">
        <v>30</v>
      </c>
      <c r="D99" s="25">
        <v>550</v>
      </c>
      <c r="E99" s="36">
        <v>39277</v>
      </c>
      <c r="F99" s="13">
        <v>8</v>
      </c>
      <c r="G99" s="15" t="s">
        <v>35</v>
      </c>
      <c r="H99" s="14"/>
      <c r="I99" s="15"/>
      <c r="J99" s="16"/>
      <c r="K99" s="13"/>
      <c r="L99" s="15"/>
      <c r="M99" s="14"/>
      <c r="N99" s="15"/>
      <c r="O99" s="13"/>
      <c r="P99" s="13"/>
      <c r="Q99" s="13"/>
      <c r="R99" s="16">
        <f t="shared" si="2"/>
        <v>8</v>
      </c>
    </row>
    <row r="100" spans="1:22">
      <c r="A100" s="13">
        <v>12</v>
      </c>
      <c r="B100" s="12" t="s">
        <v>122</v>
      </c>
      <c r="C100" s="23" t="s">
        <v>150</v>
      </c>
      <c r="D100" s="25">
        <v>3414</v>
      </c>
      <c r="E100" s="36">
        <v>38859</v>
      </c>
      <c r="F100" s="13">
        <v>8</v>
      </c>
      <c r="G100" s="15" t="s">
        <v>35</v>
      </c>
      <c r="H100" s="14"/>
      <c r="I100" s="15"/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8</v>
      </c>
    </row>
    <row r="101" spans="1:22">
      <c r="A101" s="13">
        <v>13</v>
      </c>
      <c r="B101" s="12" t="s">
        <v>109</v>
      </c>
      <c r="C101" s="22" t="s">
        <v>29</v>
      </c>
      <c r="D101" s="26">
        <v>749</v>
      </c>
      <c r="E101" s="37">
        <v>40086</v>
      </c>
      <c r="F101" s="13">
        <v>8</v>
      </c>
      <c r="G101" s="15" t="s">
        <v>154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8</v>
      </c>
      <c r="S101" s="24"/>
      <c r="T101" s="24"/>
      <c r="U101" s="24"/>
      <c r="V101" s="24"/>
    </row>
    <row r="102" spans="1:22">
      <c r="A102" s="13">
        <v>14</v>
      </c>
      <c r="B102" s="12" t="s">
        <v>112</v>
      </c>
      <c r="C102" s="23" t="s">
        <v>29</v>
      </c>
      <c r="D102" s="25">
        <v>749</v>
      </c>
      <c r="E102" s="36">
        <v>38727</v>
      </c>
      <c r="F102" s="13">
        <v>8</v>
      </c>
      <c r="G102" s="15" t="s">
        <v>154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8</v>
      </c>
    </row>
    <row r="103" spans="1:22">
      <c r="A103" s="13">
        <v>15</v>
      </c>
      <c r="B103" s="12" t="s">
        <v>121</v>
      </c>
      <c r="C103" s="23" t="s">
        <v>95</v>
      </c>
      <c r="D103" s="25">
        <v>949</v>
      </c>
      <c r="E103" s="36">
        <v>39489</v>
      </c>
      <c r="F103" s="13">
        <v>8</v>
      </c>
      <c r="G103" s="15" t="s">
        <v>154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8</v>
      </c>
    </row>
    <row r="104" spans="1:22">
      <c r="A104" s="13">
        <v>16</v>
      </c>
      <c r="B104" s="12" t="s">
        <v>125</v>
      </c>
      <c r="C104" s="23" t="s">
        <v>29</v>
      </c>
      <c r="D104" s="25">
        <v>749</v>
      </c>
      <c r="E104" s="36">
        <v>38870</v>
      </c>
      <c r="F104" s="13">
        <v>8</v>
      </c>
      <c r="G104" s="15" t="s">
        <v>154</v>
      </c>
      <c r="H104" s="14"/>
      <c r="I104" s="15"/>
      <c r="J104" s="16"/>
      <c r="K104" s="13"/>
      <c r="L104" s="15"/>
      <c r="M104" s="14"/>
      <c r="N104" s="15"/>
      <c r="O104" s="13"/>
      <c r="P104" s="13"/>
      <c r="Q104" s="13"/>
      <c r="R104" s="16">
        <f t="shared" si="2"/>
        <v>8</v>
      </c>
    </row>
    <row r="105" spans="1:22">
      <c r="A105" s="13">
        <v>17</v>
      </c>
      <c r="B105" s="12" t="s">
        <v>105</v>
      </c>
      <c r="C105" s="23" t="s">
        <v>62</v>
      </c>
      <c r="D105" s="25">
        <v>2104</v>
      </c>
      <c r="E105" s="36">
        <v>39075</v>
      </c>
      <c r="F105" s="13">
        <v>6</v>
      </c>
      <c r="G105" s="15" t="s">
        <v>35</v>
      </c>
      <c r="H105" s="14"/>
      <c r="I105" s="15"/>
      <c r="J105" s="16"/>
      <c r="K105" s="13"/>
      <c r="L105" s="15"/>
      <c r="M105" s="14"/>
      <c r="N105" s="15"/>
      <c r="O105" s="13"/>
      <c r="P105" s="13"/>
      <c r="Q105" s="13"/>
      <c r="R105" s="16">
        <f t="shared" si="2"/>
        <v>6</v>
      </c>
    </row>
    <row r="106" spans="1:22">
      <c r="A106" s="13">
        <v>18</v>
      </c>
      <c r="B106" s="12" t="s">
        <v>86</v>
      </c>
      <c r="C106" s="23" t="s">
        <v>51</v>
      </c>
      <c r="D106" s="25">
        <v>437</v>
      </c>
      <c r="E106" s="36">
        <v>39084</v>
      </c>
      <c r="F106" s="13">
        <v>6</v>
      </c>
      <c r="G106" s="15" t="s">
        <v>35</v>
      </c>
      <c r="H106" s="14"/>
      <c r="I106" s="15"/>
      <c r="J106" s="16"/>
      <c r="K106" s="13"/>
      <c r="L106" s="15"/>
      <c r="M106" s="14"/>
      <c r="N106" s="15"/>
      <c r="O106" s="13"/>
      <c r="P106" s="13"/>
      <c r="Q106" s="13"/>
      <c r="R106" s="16">
        <f t="shared" si="2"/>
        <v>6</v>
      </c>
    </row>
    <row r="107" spans="1:22">
      <c r="A107" s="13">
        <v>19</v>
      </c>
      <c r="B107" s="22" t="s">
        <v>106</v>
      </c>
      <c r="C107" s="23" t="s">
        <v>62</v>
      </c>
      <c r="D107" s="25">
        <v>2104</v>
      </c>
      <c r="E107" s="36">
        <v>38848</v>
      </c>
      <c r="F107" s="13">
        <v>6</v>
      </c>
      <c r="G107" s="15" t="s">
        <v>35</v>
      </c>
      <c r="H107" s="14"/>
      <c r="I107" s="15"/>
      <c r="J107" s="16"/>
      <c r="K107" s="13"/>
      <c r="L107" s="15"/>
      <c r="M107" s="14"/>
      <c r="N107" s="15"/>
      <c r="O107" s="13"/>
      <c r="P107" s="13"/>
      <c r="Q107" s="13"/>
      <c r="R107" s="16">
        <f t="shared" si="2"/>
        <v>6</v>
      </c>
    </row>
    <row r="108" spans="1:22">
      <c r="A108" s="13">
        <v>20</v>
      </c>
      <c r="B108" s="12" t="s">
        <v>134</v>
      </c>
      <c r="C108" s="23" t="s">
        <v>51</v>
      </c>
      <c r="D108" s="25">
        <v>437</v>
      </c>
      <c r="E108" s="36">
        <v>39050</v>
      </c>
      <c r="F108" s="13">
        <v>6</v>
      </c>
      <c r="G108" s="15" t="s">
        <v>35</v>
      </c>
      <c r="H108" s="14"/>
      <c r="I108" s="15"/>
      <c r="J108" s="16"/>
      <c r="K108" s="13"/>
      <c r="L108" s="15"/>
      <c r="M108" s="14"/>
      <c r="N108" s="15"/>
      <c r="O108" s="13"/>
      <c r="P108" s="13"/>
      <c r="Q108" s="13"/>
      <c r="R108" s="16">
        <f t="shared" si="2"/>
        <v>6</v>
      </c>
    </row>
    <row r="109" spans="1:22">
      <c r="A109" s="13">
        <v>21</v>
      </c>
      <c r="B109" s="12" t="s">
        <v>102</v>
      </c>
      <c r="C109" s="23" t="s">
        <v>29</v>
      </c>
      <c r="D109" s="25">
        <v>749</v>
      </c>
      <c r="E109" s="36">
        <v>39838</v>
      </c>
      <c r="F109" s="13">
        <v>6</v>
      </c>
      <c r="G109" s="15" t="s">
        <v>154</v>
      </c>
      <c r="H109" s="14"/>
      <c r="I109" s="15"/>
      <c r="J109" s="16"/>
      <c r="K109" s="13"/>
      <c r="L109" s="15"/>
      <c r="M109" s="14"/>
      <c r="N109" s="15"/>
      <c r="O109" s="13"/>
      <c r="P109" s="13"/>
      <c r="Q109" s="13"/>
      <c r="R109" s="16">
        <f t="shared" si="2"/>
        <v>6</v>
      </c>
      <c r="S109" s="24"/>
      <c r="T109" s="24"/>
      <c r="U109" s="24"/>
      <c r="V109" s="24"/>
    </row>
    <row r="110" spans="1:22">
      <c r="A110" s="13">
        <v>22</v>
      </c>
      <c r="B110" s="22" t="s">
        <v>111</v>
      </c>
      <c r="C110" s="23" t="s">
        <v>57</v>
      </c>
      <c r="D110" s="23">
        <v>2938</v>
      </c>
      <c r="E110" s="36">
        <v>38824</v>
      </c>
      <c r="F110" s="13">
        <v>6</v>
      </c>
      <c r="G110" s="15" t="s">
        <v>154</v>
      </c>
      <c r="H110" s="14"/>
      <c r="I110" s="15"/>
      <c r="J110" s="16"/>
      <c r="K110" s="13"/>
      <c r="L110" s="15"/>
      <c r="M110" s="14"/>
      <c r="N110" s="15"/>
      <c r="O110" s="13"/>
      <c r="P110" s="13"/>
      <c r="Q110" s="13"/>
      <c r="R110" s="16">
        <f t="shared" si="2"/>
        <v>6</v>
      </c>
    </row>
    <row r="111" spans="1:22">
      <c r="A111" s="13">
        <v>23</v>
      </c>
      <c r="B111" s="12" t="s">
        <v>81</v>
      </c>
      <c r="C111" s="22" t="s">
        <v>29</v>
      </c>
      <c r="D111" s="26">
        <v>749</v>
      </c>
      <c r="E111" s="36">
        <v>38894</v>
      </c>
      <c r="F111" s="13">
        <v>6</v>
      </c>
      <c r="G111" s="15" t="s">
        <v>154</v>
      </c>
      <c r="H111" s="14"/>
      <c r="I111" s="15"/>
      <c r="J111" s="16"/>
      <c r="K111" s="13"/>
      <c r="L111" s="15"/>
      <c r="M111" s="14"/>
      <c r="N111" s="15"/>
      <c r="O111" s="13"/>
      <c r="P111" s="13"/>
      <c r="Q111" s="13"/>
      <c r="R111" s="16">
        <f t="shared" si="2"/>
        <v>6</v>
      </c>
    </row>
    <row r="112" spans="1:22">
      <c r="A112" s="13">
        <v>24</v>
      </c>
      <c r="B112" s="12" t="s">
        <v>98</v>
      </c>
      <c r="C112" s="20" t="s">
        <v>61</v>
      </c>
      <c r="D112" s="20">
        <v>2695</v>
      </c>
      <c r="E112" s="37">
        <v>39688</v>
      </c>
      <c r="F112" s="13">
        <v>6</v>
      </c>
      <c r="G112" s="15" t="s">
        <v>154</v>
      </c>
      <c r="H112" s="14"/>
      <c r="I112" s="15"/>
      <c r="J112" s="16"/>
      <c r="K112" s="13"/>
      <c r="L112" s="15"/>
      <c r="M112" s="14"/>
      <c r="N112" s="15"/>
      <c r="O112" s="13"/>
      <c r="P112" s="13"/>
      <c r="Q112" s="13"/>
      <c r="R112" s="16">
        <f t="shared" si="2"/>
        <v>6</v>
      </c>
    </row>
    <row r="113" spans="1:22">
      <c r="A113" s="13">
        <v>25</v>
      </c>
      <c r="B113" s="12" t="s">
        <v>110</v>
      </c>
      <c r="C113" s="23" t="s">
        <v>29</v>
      </c>
      <c r="D113" s="25">
        <v>749</v>
      </c>
      <c r="E113" s="37">
        <v>39361</v>
      </c>
      <c r="F113" s="13">
        <v>6</v>
      </c>
      <c r="G113" s="15" t="s">
        <v>154</v>
      </c>
      <c r="H113" s="14"/>
      <c r="I113" s="15"/>
      <c r="J113" s="16"/>
      <c r="K113" s="13"/>
      <c r="L113" s="15"/>
      <c r="M113" s="14"/>
      <c r="N113" s="15"/>
      <c r="O113" s="13"/>
      <c r="P113" s="13"/>
      <c r="Q113" s="13"/>
      <c r="R113" s="16">
        <f t="shared" si="2"/>
        <v>6</v>
      </c>
    </row>
    <row r="114" spans="1:22">
      <c r="A114" s="13">
        <v>26</v>
      </c>
      <c r="B114" s="12" t="s">
        <v>124</v>
      </c>
      <c r="C114" s="20" t="s">
        <v>61</v>
      </c>
      <c r="D114" s="20">
        <v>2695</v>
      </c>
      <c r="E114" s="37">
        <v>38740</v>
      </c>
      <c r="F114" s="13">
        <v>6</v>
      </c>
      <c r="G114" s="15" t="s">
        <v>154</v>
      </c>
      <c r="H114" s="14"/>
      <c r="I114" s="15"/>
      <c r="J114" s="16"/>
      <c r="K114" s="13"/>
      <c r="L114" s="15"/>
      <c r="M114" s="14"/>
      <c r="N114" s="15"/>
      <c r="O114" s="13"/>
      <c r="P114" s="13"/>
      <c r="Q114" s="13"/>
      <c r="R114" s="16">
        <f t="shared" si="2"/>
        <v>6</v>
      </c>
    </row>
    <row r="115" spans="1:22">
      <c r="A115" s="13">
        <v>27</v>
      </c>
      <c r="B115" s="22" t="s">
        <v>70</v>
      </c>
      <c r="C115" s="23" t="s">
        <v>150</v>
      </c>
      <c r="D115" s="25">
        <v>3414</v>
      </c>
      <c r="E115" s="36">
        <v>40151</v>
      </c>
      <c r="F115" s="13">
        <v>3</v>
      </c>
      <c r="G115" s="15" t="s">
        <v>35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/>
      <c r="R115" s="16">
        <f t="shared" si="2"/>
        <v>3</v>
      </c>
    </row>
    <row r="116" spans="1:22">
      <c r="A116" s="13">
        <v>28</v>
      </c>
      <c r="B116" s="22" t="s">
        <v>145</v>
      </c>
      <c r="C116" s="23" t="s">
        <v>95</v>
      </c>
      <c r="D116" s="25">
        <v>949</v>
      </c>
      <c r="E116" s="36">
        <v>39126</v>
      </c>
      <c r="F116" s="13">
        <v>3</v>
      </c>
      <c r="G116" s="15" t="s">
        <v>154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/>
      <c r="R116" s="16">
        <f t="shared" si="2"/>
        <v>3</v>
      </c>
    </row>
    <row r="117" spans="1:22">
      <c r="A117" s="13">
        <v>29</v>
      </c>
      <c r="B117" s="12" t="s">
        <v>135</v>
      </c>
      <c r="C117" s="23" t="s">
        <v>150</v>
      </c>
      <c r="D117" s="25">
        <v>3414</v>
      </c>
      <c r="E117" s="37">
        <v>39543</v>
      </c>
      <c r="F117" s="13">
        <v>2</v>
      </c>
      <c r="G117" s="15" t="s">
        <v>35</v>
      </c>
      <c r="H117" s="14"/>
      <c r="I117" s="15"/>
      <c r="J117" s="16"/>
      <c r="K117" s="13"/>
      <c r="L117" s="15"/>
      <c r="M117" s="14"/>
      <c r="N117" s="15"/>
      <c r="O117" s="13"/>
      <c r="P117" s="13"/>
      <c r="Q117" s="13"/>
      <c r="R117" s="16">
        <f t="shared" si="2"/>
        <v>2</v>
      </c>
    </row>
    <row r="118" spans="1:22">
      <c r="A118" s="13">
        <v>30</v>
      </c>
      <c r="B118" s="12" t="s">
        <v>159</v>
      </c>
      <c r="C118" s="23" t="s">
        <v>33</v>
      </c>
      <c r="D118" s="25">
        <v>3051</v>
      </c>
      <c r="E118" s="36">
        <v>39728</v>
      </c>
      <c r="F118" s="13">
        <v>2</v>
      </c>
      <c r="G118" s="15" t="s">
        <v>154</v>
      </c>
      <c r="H118" s="14"/>
      <c r="I118" s="15"/>
      <c r="J118" s="16"/>
      <c r="K118" s="13"/>
      <c r="L118" s="15"/>
      <c r="M118" s="14"/>
      <c r="N118" s="15"/>
      <c r="O118" s="13"/>
      <c r="P118" s="13"/>
      <c r="Q118" s="13"/>
      <c r="R118" s="16">
        <f t="shared" si="2"/>
        <v>2</v>
      </c>
      <c r="S118" s="24"/>
      <c r="T118" s="24"/>
      <c r="U118" s="24"/>
      <c r="V118" s="24"/>
    </row>
    <row r="119" spans="1:22">
      <c r="A119" s="13">
        <v>31</v>
      </c>
      <c r="B119" s="12" t="s">
        <v>152</v>
      </c>
      <c r="C119" s="23" t="s">
        <v>51</v>
      </c>
      <c r="D119" s="25">
        <v>437</v>
      </c>
      <c r="E119" s="37">
        <v>39109</v>
      </c>
      <c r="F119" s="13">
        <v>1</v>
      </c>
      <c r="G119" s="15" t="s">
        <v>35</v>
      </c>
      <c r="H119" s="14"/>
      <c r="I119" s="15"/>
      <c r="J119" s="16"/>
      <c r="K119" s="13"/>
      <c r="L119" s="15"/>
      <c r="M119" s="14"/>
      <c r="N119" s="15"/>
      <c r="O119" s="13"/>
      <c r="P119" s="13"/>
      <c r="Q119" s="13"/>
      <c r="R119" s="16">
        <f t="shared" si="2"/>
        <v>1</v>
      </c>
    </row>
    <row r="120" spans="1:22">
      <c r="A120" s="13">
        <v>32</v>
      </c>
      <c r="B120" s="22" t="s">
        <v>79</v>
      </c>
      <c r="C120" s="23" t="s">
        <v>150</v>
      </c>
      <c r="D120" s="25">
        <v>3414</v>
      </c>
      <c r="E120" s="37">
        <v>39659</v>
      </c>
      <c r="F120" s="13">
        <v>1</v>
      </c>
      <c r="G120" s="15" t="s">
        <v>35</v>
      </c>
      <c r="H120" s="14"/>
      <c r="I120" s="15"/>
      <c r="J120" s="16"/>
      <c r="K120" s="13"/>
      <c r="L120" s="15"/>
      <c r="M120" s="14"/>
      <c r="N120" s="15"/>
      <c r="O120" s="13"/>
      <c r="P120" s="13"/>
      <c r="Q120" s="13"/>
      <c r="R120" s="16">
        <f t="shared" si="2"/>
        <v>1</v>
      </c>
    </row>
    <row r="121" spans="1:22">
      <c r="A121" s="13">
        <v>33</v>
      </c>
      <c r="B121" s="22" t="s">
        <v>75</v>
      </c>
      <c r="C121" s="23" t="s">
        <v>30</v>
      </c>
      <c r="D121" s="25">
        <v>550</v>
      </c>
      <c r="E121" s="37">
        <v>39431</v>
      </c>
      <c r="F121" s="13">
        <v>1</v>
      </c>
      <c r="G121" s="15" t="s">
        <v>35</v>
      </c>
      <c r="H121" s="14"/>
      <c r="I121" s="15"/>
      <c r="J121" s="16"/>
      <c r="K121" s="13"/>
      <c r="L121" s="15"/>
      <c r="M121" s="14"/>
      <c r="N121" s="15"/>
      <c r="O121" s="13"/>
      <c r="P121" s="13"/>
      <c r="Q121" s="13"/>
      <c r="R121" s="16">
        <f t="shared" si="2"/>
        <v>1</v>
      </c>
    </row>
    <row r="122" spans="1:22">
      <c r="A122" s="13">
        <v>34</v>
      </c>
      <c r="B122" s="12" t="s">
        <v>103</v>
      </c>
      <c r="C122" s="23" t="s">
        <v>30</v>
      </c>
      <c r="D122" s="25">
        <v>550</v>
      </c>
      <c r="E122" s="37">
        <v>40007</v>
      </c>
      <c r="F122" s="13">
        <v>1</v>
      </c>
      <c r="G122" s="15" t="s">
        <v>35</v>
      </c>
      <c r="H122" s="14"/>
      <c r="I122" s="15"/>
      <c r="J122" s="16"/>
      <c r="K122" s="13"/>
      <c r="L122" s="15"/>
      <c r="M122" s="14"/>
      <c r="N122" s="15"/>
      <c r="O122" s="13"/>
      <c r="P122" s="13"/>
      <c r="Q122" s="13"/>
      <c r="R122" s="16">
        <f t="shared" si="2"/>
        <v>1</v>
      </c>
    </row>
    <row r="123" spans="1:22">
      <c r="A123" s="13">
        <v>35</v>
      </c>
      <c r="B123" s="22" t="s">
        <v>104</v>
      </c>
      <c r="C123" s="23" t="s">
        <v>62</v>
      </c>
      <c r="D123" s="25">
        <v>2104</v>
      </c>
      <c r="E123" s="37">
        <v>39540</v>
      </c>
      <c r="F123" s="13">
        <v>1</v>
      </c>
      <c r="G123" s="15" t="s">
        <v>35</v>
      </c>
      <c r="H123" s="14"/>
      <c r="I123" s="15"/>
      <c r="J123" s="16"/>
      <c r="K123" s="13"/>
      <c r="L123" s="15"/>
      <c r="M123" s="14"/>
      <c r="N123" s="15"/>
      <c r="O123" s="13"/>
      <c r="P123" s="13"/>
      <c r="Q123" s="13"/>
      <c r="R123" s="16">
        <f t="shared" si="2"/>
        <v>1</v>
      </c>
    </row>
    <row r="124" spans="1:22">
      <c r="A124" s="13">
        <v>36</v>
      </c>
      <c r="B124" s="12" t="s">
        <v>140</v>
      </c>
      <c r="C124" s="20" t="s">
        <v>61</v>
      </c>
      <c r="D124" s="20">
        <v>2695</v>
      </c>
      <c r="E124" s="37">
        <v>40010</v>
      </c>
      <c r="F124" s="13">
        <v>1</v>
      </c>
      <c r="G124" s="15" t="s">
        <v>154</v>
      </c>
      <c r="H124" s="14"/>
      <c r="I124" s="15"/>
      <c r="J124" s="16"/>
      <c r="K124" s="13"/>
      <c r="L124" s="15"/>
      <c r="M124" s="14"/>
      <c r="N124" s="15"/>
      <c r="O124" s="13"/>
      <c r="P124" s="13"/>
      <c r="Q124" s="13"/>
      <c r="R124" s="16">
        <f t="shared" si="2"/>
        <v>1</v>
      </c>
      <c r="S124" s="24"/>
      <c r="T124" s="24"/>
      <c r="U124" s="24"/>
      <c r="V124" s="24"/>
    </row>
    <row r="125" spans="1:22">
      <c r="A125" s="13">
        <v>37</v>
      </c>
      <c r="B125" s="12" t="s">
        <v>82</v>
      </c>
      <c r="C125" s="23" t="s">
        <v>29</v>
      </c>
      <c r="D125" s="25">
        <v>749</v>
      </c>
      <c r="E125" s="37">
        <v>39120</v>
      </c>
      <c r="F125" s="13">
        <v>1</v>
      </c>
      <c r="G125" s="15" t="s">
        <v>154</v>
      </c>
      <c r="H125" s="14"/>
      <c r="I125" s="15"/>
      <c r="J125" s="16"/>
      <c r="K125" s="13"/>
      <c r="L125" s="15"/>
      <c r="M125" s="14"/>
      <c r="N125" s="15"/>
      <c r="O125" s="13"/>
      <c r="P125" s="13"/>
      <c r="Q125" s="13"/>
      <c r="R125" s="16">
        <f t="shared" si="2"/>
        <v>1</v>
      </c>
    </row>
    <row r="126" spans="1:22">
      <c r="A126" s="13">
        <v>38</v>
      </c>
      <c r="B126" s="12" t="s">
        <v>139</v>
      </c>
      <c r="C126" s="23" t="s">
        <v>57</v>
      </c>
      <c r="D126" s="23">
        <v>2938</v>
      </c>
      <c r="E126" s="37">
        <v>39092</v>
      </c>
      <c r="F126" s="13">
        <v>1</v>
      </c>
      <c r="G126" s="15" t="s">
        <v>154</v>
      </c>
      <c r="H126" s="14"/>
      <c r="I126" s="15"/>
      <c r="J126" s="16"/>
      <c r="K126" s="13"/>
      <c r="L126" s="15"/>
      <c r="M126" s="14"/>
      <c r="N126" s="15"/>
      <c r="O126" s="13"/>
      <c r="P126" s="13"/>
      <c r="Q126" s="13"/>
      <c r="R126" s="16">
        <f t="shared" si="2"/>
        <v>1</v>
      </c>
    </row>
    <row r="127" spans="1:22" ht="12.75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</row>
    <row r="128" spans="1:22" ht="18">
      <c r="A128" s="60" t="s">
        <v>42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2"/>
    </row>
    <row r="129" spans="1:18">
      <c r="A129" s="27"/>
      <c r="B129" s="27" t="s">
        <v>14</v>
      </c>
      <c r="C129" s="27" t="s">
        <v>15</v>
      </c>
      <c r="D129" s="28" t="s">
        <v>44</v>
      </c>
      <c r="E129" s="35" t="s">
        <v>46</v>
      </c>
      <c r="F129" s="63">
        <v>1</v>
      </c>
      <c r="G129" s="64"/>
      <c r="H129" s="63">
        <v>2</v>
      </c>
      <c r="I129" s="64"/>
      <c r="J129" s="29">
        <v>3</v>
      </c>
      <c r="K129" s="63">
        <v>4</v>
      </c>
      <c r="L129" s="64"/>
      <c r="M129" s="63">
        <v>5</v>
      </c>
      <c r="N129" s="64"/>
      <c r="O129" s="28" t="s">
        <v>43</v>
      </c>
      <c r="P129" s="28">
        <v>6</v>
      </c>
      <c r="Q129" s="28" t="s">
        <v>12</v>
      </c>
      <c r="R129" s="29" t="s">
        <v>13</v>
      </c>
    </row>
    <row r="130" spans="1:18">
      <c r="A130" s="13">
        <v>1</v>
      </c>
      <c r="B130" s="22" t="s">
        <v>76</v>
      </c>
      <c r="C130" s="20" t="s">
        <v>73</v>
      </c>
      <c r="D130" s="16">
        <v>3324</v>
      </c>
      <c r="E130" s="36">
        <v>39645</v>
      </c>
      <c r="F130" s="13">
        <v>20</v>
      </c>
      <c r="G130" s="15" t="s">
        <v>35</v>
      </c>
      <c r="H130" s="14"/>
      <c r="I130" s="15"/>
      <c r="J130" s="16"/>
      <c r="K130" s="13"/>
      <c r="L130" s="15"/>
      <c r="M130" s="14"/>
      <c r="N130" s="15"/>
      <c r="O130" s="13"/>
      <c r="P130" s="13"/>
      <c r="Q130" s="13"/>
      <c r="R130" s="16">
        <f t="shared" ref="R130:R147" si="3">+F130+H130+J130+K130+M130-O130+P130+Q130</f>
        <v>20</v>
      </c>
    </row>
    <row r="131" spans="1:18">
      <c r="A131" s="13">
        <v>2</v>
      </c>
      <c r="B131" s="12" t="s">
        <v>102</v>
      </c>
      <c r="C131" s="23" t="s">
        <v>29</v>
      </c>
      <c r="D131" s="25">
        <v>749</v>
      </c>
      <c r="E131" s="36">
        <v>39838</v>
      </c>
      <c r="F131" s="13">
        <v>20</v>
      </c>
      <c r="G131" s="15" t="s">
        <v>154</v>
      </c>
      <c r="H131" s="14"/>
      <c r="I131" s="15"/>
      <c r="J131" s="16"/>
      <c r="K131" s="13"/>
      <c r="L131" s="15"/>
      <c r="M131" s="14"/>
      <c r="N131" s="15"/>
      <c r="O131" s="13"/>
      <c r="P131" s="13"/>
      <c r="Q131" s="13"/>
      <c r="R131" s="16">
        <f t="shared" si="3"/>
        <v>20</v>
      </c>
    </row>
    <row r="132" spans="1:18">
      <c r="A132" s="13">
        <v>3</v>
      </c>
      <c r="B132" s="22" t="s">
        <v>55</v>
      </c>
      <c r="C132" s="23" t="s">
        <v>30</v>
      </c>
      <c r="D132" s="25">
        <v>550</v>
      </c>
      <c r="E132" s="36">
        <v>39727</v>
      </c>
      <c r="F132" s="13">
        <v>16</v>
      </c>
      <c r="G132" s="15" t="s">
        <v>35</v>
      </c>
      <c r="H132" s="14"/>
      <c r="I132" s="15"/>
      <c r="J132" s="16"/>
      <c r="K132" s="13"/>
      <c r="L132" s="15"/>
      <c r="M132" s="14"/>
      <c r="N132" s="15"/>
      <c r="O132" s="13"/>
      <c r="P132" s="13"/>
      <c r="Q132" s="13"/>
      <c r="R132" s="16">
        <f t="shared" si="3"/>
        <v>16</v>
      </c>
    </row>
    <row r="133" spans="1:18">
      <c r="A133" s="13">
        <v>4</v>
      </c>
      <c r="B133" s="12" t="s">
        <v>121</v>
      </c>
      <c r="C133" s="23" t="s">
        <v>95</v>
      </c>
      <c r="D133" s="25">
        <v>949</v>
      </c>
      <c r="E133" s="36">
        <v>39489</v>
      </c>
      <c r="F133" s="13">
        <v>16</v>
      </c>
      <c r="G133" s="15" t="s">
        <v>154</v>
      </c>
      <c r="H133" s="14"/>
      <c r="I133" s="15"/>
      <c r="J133" s="16"/>
      <c r="K133" s="13"/>
      <c r="L133" s="15"/>
      <c r="M133" s="14"/>
      <c r="N133" s="15"/>
      <c r="O133" s="13"/>
      <c r="P133" s="13"/>
      <c r="Q133" s="13"/>
      <c r="R133" s="16">
        <f t="shared" si="3"/>
        <v>16</v>
      </c>
    </row>
    <row r="134" spans="1:18">
      <c r="A134" s="13">
        <v>5</v>
      </c>
      <c r="B134" s="22" t="s">
        <v>104</v>
      </c>
      <c r="C134" s="23" t="s">
        <v>62</v>
      </c>
      <c r="D134" s="25">
        <v>2104</v>
      </c>
      <c r="E134" s="36">
        <v>39540</v>
      </c>
      <c r="F134" s="13">
        <v>12</v>
      </c>
      <c r="G134" s="15" t="s">
        <v>35</v>
      </c>
      <c r="H134" s="14"/>
      <c r="I134" s="15"/>
      <c r="J134" s="16"/>
      <c r="K134" s="13"/>
      <c r="L134" s="15"/>
      <c r="M134" s="14"/>
      <c r="N134" s="15"/>
      <c r="O134" s="13"/>
      <c r="P134" s="13"/>
      <c r="Q134" s="13"/>
      <c r="R134" s="16">
        <f t="shared" si="3"/>
        <v>12</v>
      </c>
    </row>
    <row r="135" spans="1:18">
      <c r="A135" s="13">
        <v>6</v>
      </c>
      <c r="B135" s="22" t="s">
        <v>79</v>
      </c>
      <c r="C135" s="23" t="s">
        <v>150</v>
      </c>
      <c r="D135" s="25">
        <v>3414</v>
      </c>
      <c r="E135" s="36">
        <v>39659</v>
      </c>
      <c r="F135" s="13">
        <v>12</v>
      </c>
      <c r="G135" s="15" t="s">
        <v>35</v>
      </c>
      <c r="H135" s="14"/>
      <c r="I135" s="15"/>
      <c r="J135" s="16"/>
      <c r="K135" s="13"/>
      <c r="L135" s="15"/>
      <c r="M135" s="14"/>
      <c r="N135" s="15"/>
      <c r="O135" s="13"/>
      <c r="P135" s="13"/>
      <c r="Q135" s="13"/>
      <c r="R135" s="16">
        <f t="shared" si="3"/>
        <v>12</v>
      </c>
    </row>
    <row r="136" spans="1:18">
      <c r="A136" s="13">
        <v>7</v>
      </c>
      <c r="B136" s="12" t="s">
        <v>109</v>
      </c>
      <c r="C136" s="23" t="s">
        <v>29</v>
      </c>
      <c r="D136" s="25">
        <v>749</v>
      </c>
      <c r="E136" s="36">
        <v>40086</v>
      </c>
      <c r="F136" s="13">
        <v>12</v>
      </c>
      <c r="G136" s="15" t="s">
        <v>154</v>
      </c>
      <c r="H136" s="14"/>
      <c r="I136" s="15"/>
      <c r="J136" s="16"/>
      <c r="K136" s="13"/>
      <c r="L136" s="15"/>
      <c r="M136" s="14"/>
      <c r="N136" s="15"/>
      <c r="O136" s="13"/>
      <c r="P136" s="13"/>
      <c r="Q136" s="13"/>
      <c r="R136" s="16">
        <f t="shared" si="3"/>
        <v>12</v>
      </c>
    </row>
    <row r="137" spans="1:18">
      <c r="A137" s="13">
        <v>8</v>
      </c>
      <c r="B137" s="12" t="s">
        <v>160</v>
      </c>
      <c r="C137" s="23" t="s">
        <v>33</v>
      </c>
      <c r="D137" s="25">
        <v>3051</v>
      </c>
      <c r="E137" s="36">
        <v>40637</v>
      </c>
      <c r="F137" s="13">
        <v>12</v>
      </c>
      <c r="G137" s="15" t="s">
        <v>154</v>
      </c>
      <c r="H137" s="14"/>
      <c r="I137" s="15"/>
      <c r="J137" s="16"/>
      <c r="K137" s="13"/>
      <c r="L137" s="15"/>
      <c r="M137" s="14"/>
      <c r="N137" s="15"/>
      <c r="O137" s="13"/>
      <c r="P137" s="13"/>
      <c r="Q137" s="13"/>
      <c r="R137" s="16">
        <f t="shared" si="3"/>
        <v>12</v>
      </c>
    </row>
    <row r="138" spans="1:18">
      <c r="A138" s="13">
        <v>9</v>
      </c>
      <c r="B138" s="22" t="s">
        <v>70</v>
      </c>
      <c r="C138" s="23" t="s">
        <v>150</v>
      </c>
      <c r="D138" s="25">
        <v>3414</v>
      </c>
      <c r="E138" s="36">
        <v>40151</v>
      </c>
      <c r="F138" s="13">
        <v>8</v>
      </c>
      <c r="G138" s="15" t="s">
        <v>35</v>
      </c>
      <c r="H138" s="14"/>
      <c r="I138" s="15"/>
      <c r="J138" s="16"/>
      <c r="K138" s="13"/>
      <c r="L138" s="15"/>
      <c r="M138" s="14"/>
      <c r="N138" s="15"/>
      <c r="O138" s="13"/>
      <c r="P138" s="13"/>
      <c r="Q138" s="13"/>
      <c r="R138" s="16">
        <f t="shared" si="3"/>
        <v>8</v>
      </c>
    </row>
    <row r="139" spans="1:18">
      <c r="A139" s="13">
        <v>10</v>
      </c>
      <c r="B139" s="12" t="s">
        <v>135</v>
      </c>
      <c r="C139" s="23" t="s">
        <v>150</v>
      </c>
      <c r="D139" s="25">
        <v>3414</v>
      </c>
      <c r="E139" s="36">
        <v>39543</v>
      </c>
      <c r="F139" s="13">
        <v>8</v>
      </c>
      <c r="G139" s="15" t="s">
        <v>35</v>
      </c>
      <c r="H139" s="14"/>
      <c r="I139" s="15"/>
      <c r="J139" s="16"/>
      <c r="K139" s="13"/>
      <c r="L139" s="15"/>
      <c r="M139" s="14"/>
      <c r="N139" s="15"/>
      <c r="O139" s="13"/>
      <c r="P139" s="13"/>
      <c r="Q139" s="13"/>
      <c r="R139" s="16">
        <f t="shared" si="3"/>
        <v>8</v>
      </c>
    </row>
    <row r="140" spans="1:18">
      <c r="A140" s="13">
        <v>11</v>
      </c>
      <c r="B140" s="12" t="s">
        <v>140</v>
      </c>
      <c r="C140" s="20" t="s">
        <v>61</v>
      </c>
      <c r="D140" s="21">
        <v>2695</v>
      </c>
      <c r="E140" s="36">
        <v>40010</v>
      </c>
      <c r="F140" s="13">
        <v>8</v>
      </c>
      <c r="G140" s="15" t="s">
        <v>154</v>
      </c>
      <c r="H140" s="14"/>
      <c r="I140" s="15"/>
      <c r="J140" s="16"/>
      <c r="K140" s="13"/>
      <c r="L140" s="15"/>
      <c r="M140" s="14"/>
      <c r="N140" s="15"/>
      <c r="O140" s="13"/>
      <c r="P140" s="13"/>
      <c r="Q140" s="13"/>
      <c r="R140" s="16">
        <f t="shared" si="3"/>
        <v>8</v>
      </c>
    </row>
    <row r="141" spans="1:18">
      <c r="A141" s="13">
        <v>12</v>
      </c>
      <c r="B141" s="22" t="s">
        <v>146</v>
      </c>
      <c r="C141" s="20" t="s">
        <v>61</v>
      </c>
      <c r="D141" s="20">
        <v>2695</v>
      </c>
      <c r="E141" s="36">
        <v>39857</v>
      </c>
      <c r="F141" s="13">
        <v>8</v>
      </c>
      <c r="G141" s="15" t="s">
        <v>154</v>
      </c>
      <c r="H141" s="14"/>
      <c r="I141" s="15"/>
      <c r="J141" s="16"/>
      <c r="K141" s="13"/>
      <c r="L141" s="15"/>
      <c r="M141" s="14"/>
      <c r="N141" s="15"/>
      <c r="O141" s="13"/>
      <c r="P141" s="13"/>
      <c r="Q141" s="13"/>
      <c r="R141" s="16">
        <f t="shared" si="3"/>
        <v>8</v>
      </c>
    </row>
    <row r="142" spans="1:18">
      <c r="A142" s="13">
        <v>13</v>
      </c>
      <c r="B142" s="12" t="s">
        <v>103</v>
      </c>
      <c r="C142" s="23" t="s">
        <v>30</v>
      </c>
      <c r="D142" s="25">
        <v>550</v>
      </c>
      <c r="E142" s="36">
        <v>40007</v>
      </c>
      <c r="F142" s="13">
        <v>3</v>
      </c>
      <c r="G142" s="15" t="s">
        <v>35</v>
      </c>
      <c r="H142" s="14"/>
      <c r="I142" s="15"/>
      <c r="J142" s="16"/>
      <c r="K142" s="13"/>
      <c r="L142" s="15"/>
      <c r="M142" s="14"/>
      <c r="N142" s="15"/>
      <c r="O142" s="13"/>
      <c r="P142" s="13"/>
      <c r="Q142" s="13"/>
      <c r="R142" s="16">
        <f t="shared" si="3"/>
        <v>3</v>
      </c>
    </row>
    <row r="143" spans="1:18">
      <c r="A143" s="13">
        <v>14</v>
      </c>
      <c r="B143" s="12" t="s">
        <v>98</v>
      </c>
      <c r="C143" s="20" t="s">
        <v>61</v>
      </c>
      <c r="D143" s="21">
        <v>2695</v>
      </c>
      <c r="E143" s="37">
        <v>39688</v>
      </c>
      <c r="F143" s="13">
        <v>3</v>
      </c>
      <c r="G143" s="15" t="s">
        <v>154</v>
      </c>
      <c r="H143" s="14"/>
      <c r="I143" s="15"/>
      <c r="J143" s="16"/>
      <c r="K143" s="13"/>
      <c r="L143" s="15"/>
      <c r="M143" s="14"/>
      <c r="N143" s="15"/>
      <c r="O143" s="13"/>
      <c r="P143" s="13"/>
      <c r="Q143" s="13"/>
      <c r="R143" s="16">
        <f t="shared" si="3"/>
        <v>3</v>
      </c>
    </row>
    <row r="144" spans="1:18">
      <c r="A144" s="13">
        <v>15</v>
      </c>
      <c r="B144" s="12" t="s">
        <v>117</v>
      </c>
      <c r="C144" s="23" t="s">
        <v>30</v>
      </c>
      <c r="D144" s="26">
        <v>550</v>
      </c>
      <c r="E144" s="37">
        <v>40508</v>
      </c>
      <c r="F144" s="13">
        <v>2</v>
      </c>
      <c r="G144" s="15" t="s">
        <v>35</v>
      </c>
      <c r="H144" s="14"/>
      <c r="I144" s="15"/>
      <c r="J144" s="16"/>
      <c r="K144" s="13"/>
      <c r="L144" s="15"/>
      <c r="M144" s="14"/>
      <c r="N144" s="15"/>
      <c r="O144" s="13"/>
      <c r="P144" s="13"/>
      <c r="Q144" s="13"/>
      <c r="R144" s="16">
        <f t="shared" si="3"/>
        <v>2</v>
      </c>
    </row>
    <row r="145" spans="1:18">
      <c r="A145" s="13">
        <v>16</v>
      </c>
      <c r="B145" s="12" t="s">
        <v>159</v>
      </c>
      <c r="C145" s="22" t="s">
        <v>33</v>
      </c>
      <c r="D145" s="26">
        <v>3051</v>
      </c>
      <c r="E145" s="37">
        <v>39728</v>
      </c>
      <c r="F145" s="13">
        <v>2</v>
      </c>
      <c r="G145" s="15" t="s">
        <v>154</v>
      </c>
      <c r="H145" s="14"/>
      <c r="I145" s="15"/>
      <c r="J145" s="16"/>
      <c r="K145" s="13"/>
      <c r="L145" s="15"/>
      <c r="M145" s="14"/>
      <c r="N145" s="15"/>
      <c r="O145" s="13"/>
      <c r="P145" s="13"/>
      <c r="Q145" s="13"/>
      <c r="R145" s="16">
        <f t="shared" si="3"/>
        <v>2</v>
      </c>
    </row>
    <row r="146" spans="1:18">
      <c r="A146" s="13">
        <v>17</v>
      </c>
      <c r="B146" s="12" t="s">
        <v>118</v>
      </c>
      <c r="C146" s="23" t="s">
        <v>30</v>
      </c>
      <c r="D146" s="25">
        <v>550</v>
      </c>
      <c r="E146" s="36">
        <v>40333</v>
      </c>
      <c r="F146" s="13">
        <v>1</v>
      </c>
      <c r="G146" s="15" t="s">
        <v>35</v>
      </c>
      <c r="H146" s="14"/>
      <c r="I146" s="15"/>
      <c r="J146" s="16"/>
      <c r="K146" s="13"/>
      <c r="L146" s="15"/>
      <c r="M146" s="14"/>
      <c r="N146" s="15"/>
      <c r="O146" s="13"/>
      <c r="P146" s="13"/>
      <c r="Q146" s="13"/>
      <c r="R146" s="16">
        <f t="shared" si="3"/>
        <v>1</v>
      </c>
    </row>
    <row r="147" spans="1:18">
      <c r="A147" s="13">
        <v>18</v>
      </c>
      <c r="B147" s="12" t="s">
        <v>142</v>
      </c>
      <c r="C147" s="23" t="s">
        <v>30</v>
      </c>
      <c r="D147" s="25">
        <v>550</v>
      </c>
      <c r="E147" s="37">
        <v>39994</v>
      </c>
      <c r="F147" s="13">
        <v>1</v>
      </c>
      <c r="G147" s="15" t="s">
        <v>35</v>
      </c>
      <c r="H147" s="14"/>
      <c r="I147" s="15"/>
      <c r="J147" s="16"/>
      <c r="K147" s="13"/>
      <c r="L147" s="15"/>
      <c r="M147" s="14"/>
      <c r="N147" s="15"/>
      <c r="O147" s="13"/>
      <c r="P147" s="13"/>
      <c r="Q147" s="45"/>
      <c r="R147" s="16">
        <f t="shared" si="3"/>
        <v>1</v>
      </c>
    </row>
    <row r="148" spans="1:18" ht="12.75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9"/>
    </row>
    <row r="149" spans="1:18" ht="18">
      <c r="A149" s="60" t="s">
        <v>67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2"/>
    </row>
    <row r="150" spans="1:18">
      <c r="A150" s="27"/>
      <c r="B150" s="27" t="s">
        <v>14</v>
      </c>
      <c r="C150" s="27" t="s">
        <v>15</v>
      </c>
      <c r="D150" s="28" t="s">
        <v>44</v>
      </c>
      <c r="E150" s="35" t="s">
        <v>46</v>
      </c>
      <c r="F150" s="63">
        <v>1</v>
      </c>
      <c r="G150" s="64"/>
      <c r="H150" s="63">
        <v>2</v>
      </c>
      <c r="I150" s="64"/>
      <c r="J150" s="29">
        <v>3</v>
      </c>
      <c r="K150" s="63">
        <v>4</v>
      </c>
      <c r="L150" s="64"/>
      <c r="M150" s="63">
        <v>5</v>
      </c>
      <c r="N150" s="64"/>
      <c r="O150" s="28" t="s">
        <v>43</v>
      </c>
      <c r="P150" s="28">
        <v>6</v>
      </c>
      <c r="Q150" s="28" t="s">
        <v>12</v>
      </c>
      <c r="R150" s="29" t="s">
        <v>13</v>
      </c>
    </row>
    <row r="151" spans="1:18">
      <c r="A151" s="13">
        <v>1</v>
      </c>
      <c r="B151" s="12" t="s">
        <v>160</v>
      </c>
      <c r="C151" s="23" t="s">
        <v>33</v>
      </c>
      <c r="D151" s="25">
        <v>3051</v>
      </c>
      <c r="E151" s="36">
        <v>40637</v>
      </c>
      <c r="F151" s="13">
        <v>20</v>
      </c>
      <c r="G151" s="15" t="s">
        <v>154</v>
      </c>
      <c r="H151" s="14"/>
      <c r="I151" s="15"/>
      <c r="J151" s="16"/>
      <c r="K151" s="13"/>
      <c r="L151" s="15"/>
      <c r="M151" s="14"/>
      <c r="N151" s="15"/>
      <c r="O151" s="13"/>
      <c r="P151" s="13"/>
      <c r="Q151" s="13"/>
      <c r="R151" s="16">
        <f>+F151+H151+J151+K151+M151-O151+P151+Q151</f>
        <v>20</v>
      </c>
    </row>
    <row r="152" spans="1:18">
      <c r="A152" s="13">
        <v>2</v>
      </c>
      <c r="B152" s="12" t="s">
        <v>117</v>
      </c>
      <c r="C152" s="22" t="s">
        <v>30</v>
      </c>
      <c r="D152" s="26">
        <v>550</v>
      </c>
      <c r="E152" s="36">
        <v>40508</v>
      </c>
      <c r="F152" s="13">
        <v>20</v>
      </c>
      <c r="G152" s="15" t="s">
        <v>35</v>
      </c>
      <c r="H152" s="14"/>
      <c r="I152" s="15"/>
      <c r="J152" s="16"/>
      <c r="K152" s="13"/>
      <c r="L152" s="15"/>
      <c r="M152" s="14"/>
      <c r="N152" s="15"/>
      <c r="O152" s="13"/>
      <c r="P152" s="13"/>
      <c r="Q152" s="13"/>
      <c r="R152" s="16">
        <f>+F152+H152+J152+K152+M152-O152+P152+Q152</f>
        <v>20</v>
      </c>
    </row>
    <row r="153" spans="1:18">
      <c r="A153" s="13">
        <v>3</v>
      </c>
      <c r="B153" s="12" t="s">
        <v>118</v>
      </c>
      <c r="C153" s="23" t="s">
        <v>30</v>
      </c>
      <c r="D153" s="25">
        <v>550</v>
      </c>
      <c r="E153" s="36">
        <v>40333</v>
      </c>
      <c r="F153" s="13">
        <v>16</v>
      </c>
      <c r="G153" s="15" t="s">
        <v>35</v>
      </c>
      <c r="H153" s="14"/>
      <c r="I153" s="15"/>
      <c r="J153" s="16"/>
      <c r="K153" s="13"/>
      <c r="L153" s="15"/>
      <c r="M153" s="14"/>
      <c r="N153" s="15"/>
      <c r="O153" s="13"/>
      <c r="P153" s="13"/>
      <c r="Q153" s="13"/>
      <c r="R153" s="16">
        <f>+F153+H153+J153+K153+M153-O153+P153+Q153</f>
        <v>16</v>
      </c>
    </row>
    <row r="154" spans="1:18" ht="12.75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9"/>
    </row>
    <row r="155" spans="1:18" ht="18">
      <c r="A155" s="60" t="s">
        <v>49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2"/>
    </row>
    <row r="156" spans="1:18">
      <c r="A156" s="27"/>
      <c r="B156" s="27" t="s">
        <v>14</v>
      </c>
      <c r="C156" s="27" t="s">
        <v>15</v>
      </c>
      <c r="D156" s="11" t="s">
        <v>44</v>
      </c>
      <c r="E156" s="35" t="s">
        <v>46</v>
      </c>
      <c r="F156" s="63">
        <v>1</v>
      </c>
      <c r="G156" s="64"/>
      <c r="H156" s="63">
        <v>2</v>
      </c>
      <c r="I156" s="64"/>
      <c r="J156" s="29">
        <v>3</v>
      </c>
      <c r="K156" s="63">
        <v>4</v>
      </c>
      <c r="L156" s="64"/>
      <c r="M156" s="63">
        <v>5</v>
      </c>
      <c r="N156" s="64"/>
      <c r="O156" s="28" t="s">
        <v>43</v>
      </c>
      <c r="P156" s="28">
        <v>6</v>
      </c>
      <c r="Q156" s="28" t="s">
        <v>12</v>
      </c>
      <c r="R156" s="29" t="s">
        <v>13</v>
      </c>
    </row>
    <row r="157" spans="1:18">
      <c r="A157" s="13">
        <v>1</v>
      </c>
      <c r="B157" s="47" t="s">
        <v>45</v>
      </c>
      <c r="C157" s="22" t="s">
        <v>30</v>
      </c>
      <c r="D157" s="26">
        <v>550</v>
      </c>
      <c r="E157" s="36">
        <v>38355</v>
      </c>
      <c r="F157" s="13">
        <v>20</v>
      </c>
      <c r="G157" s="15" t="s">
        <v>35</v>
      </c>
      <c r="H157" s="14"/>
      <c r="I157" s="15"/>
      <c r="J157" s="16"/>
      <c r="K157" s="13"/>
      <c r="L157" s="15"/>
      <c r="M157" s="14"/>
      <c r="N157" s="15"/>
      <c r="O157" s="13"/>
      <c r="P157" s="13"/>
      <c r="Q157" s="13"/>
      <c r="R157" s="16">
        <f t="shared" ref="R157:R162" si="4">+F157+H157+J157+K157+M157-O157+P157+Q157</f>
        <v>20</v>
      </c>
    </row>
    <row r="158" spans="1:18">
      <c r="A158" s="13">
        <v>2</v>
      </c>
      <c r="B158" s="12" t="s">
        <v>90</v>
      </c>
      <c r="C158" s="23" t="s">
        <v>29</v>
      </c>
      <c r="D158" s="25">
        <v>749</v>
      </c>
      <c r="E158" s="36">
        <v>38712</v>
      </c>
      <c r="F158" s="13">
        <v>20</v>
      </c>
      <c r="G158" s="15" t="s">
        <v>154</v>
      </c>
      <c r="H158" s="14"/>
      <c r="I158" s="15"/>
      <c r="J158" s="16"/>
      <c r="K158" s="13"/>
      <c r="L158" s="15"/>
      <c r="M158" s="14"/>
      <c r="N158" s="15"/>
      <c r="O158" s="13"/>
      <c r="P158" s="13"/>
      <c r="Q158" s="13"/>
      <c r="R158" s="16">
        <f t="shared" si="4"/>
        <v>20</v>
      </c>
    </row>
    <row r="159" spans="1:18">
      <c r="A159" s="13">
        <v>3</v>
      </c>
      <c r="B159" s="30" t="s">
        <v>91</v>
      </c>
      <c r="C159" s="22" t="s">
        <v>30</v>
      </c>
      <c r="D159" s="26">
        <v>550</v>
      </c>
      <c r="E159" s="36">
        <v>37649</v>
      </c>
      <c r="F159" s="13">
        <v>16</v>
      </c>
      <c r="G159" s="15" t="s">
        <v>35</v>
      </c>
      <c r="H159" s="14"/>
      <c r="I159" s="15"/>
      <c r="J159" s="16"/>
      <c r="K159" s="13"/>
      <c r="L159" s="15"/>
      <c r="M159" s="14"/>
      <c r="N159" s="15"/>
      <c r="O159" s="13"/>
      <c r="P159" s="13"/>
      <c r="Q159" s="13"/>
      <c r="R159" s="16">
        <f t="shared" si="4"/>
        <v>16</v>
      </c>
    </row>
    <row r="160" spans="1:18">
      <c r="A160" s="13">
        <v>4</v>
      </c>
      <c r="B160" s="12" t="s">
        <v>97</v>
      </c>
      <c r="C160" s="23" t="s">
        <v>95</v>
      </c>
      <c r="D160" s="25">
        <v>949</v>
      </c>
      <c r="E160" s="36">
        <v>38474</v>
      </c>
      <c r="F160" s="13">
        <v>16</v>
      </c>
      <c r="G160" s="15" t="s">
        <v>154</v>
      </c>
      <c r="H160" s="14"/>
      <c r="I160" s="15"/>
      <c r="J160" s="16"/>
      <c r="K160" s="13"/>
      <c r="L160" s="15"/>
      <c r="M160" s="14"/>
      <c r="N160" s="15"/>
      <c r="O160" s="13"/>
      <c r="P160" s="13"/>
      <c r="Q160" s="13"/>
      <c r="R160" s="16">
        <f t="shared" si="4"/>
        <v>16</v>
      </c>
    </row>
    <row r="161" spans="1:19">
      <c r="A161" s="13">
        <v>5</v>
      </c>
      <c r="B161" s="12" t="s">
        <v>116</v>
      </c>
      <c r="C161" s="23" t="s">
        <v>62</v>
      </c>
      <c r="D161" s="25">
        <v>2104</v>
      </c>
      <c r="E161" s="36">
        <v>38189</v>
      </c>
      <c r="F161" s="13">
        <v>12</v>
      </c>
      <c r="G161" s="15" t="s">
        <v>35</v>
      </c>
      <c r="H161" s="14"/>
      <c r="I161" s="15"/>
      <c r="J161" s="16"/>
      <c r="K161" s="13"/>
      <c r="L161" s="15"/>
      <c r="M161" s="14"/>
      <c r="N161" s="15"/>
      <c r="O161" s="13"/>
      <c r="P161" s="13"/>
      <c r="Q161" s="13"/>
      <c r="R161" s="16">
        <f t="shared" si="4"/>
        <v>12</v>
      </c>
    </row>
    <row r="162" spans="1:19">
      <c r="A162" s="13">
        <v>6</v>
      </c>
      <c r="B162" s="12" t="s">
        <v>161</v>
      </c>
      <c r="C162" s="23" t="s">
        <v>31</v>
      </c>
      <c r="D162" s="25">
        <v>376</v>
      </c>
      <c r="E162" s="36">
        <v>38354</v>
      </c>
      <c r="F162" s="13">
        <v>12</v>
      </c>
      <c r="G162" s="15" t="s">
        <v>154</v>
      </c>
      <c r="H162" s="14"/>
      <c r="I162" s="15"/>
      <c r="J162" s="16"/>
      <c r="K162" s="13"/>
      <c r="L162" s="15"/>
      <c r="M162" s="14"/>
      <c r="N162" s="15"/>
      <c r="O162" s="13"/>
      <c r="P162" s="13"/>
      <c r="Q162" s="13"/>
      <c r="R162" s="16">
        <f t="shared" si="4"/>
        <v>12</v>
      </c>
    </row>
    <row r="163" spans="1:19" ht="12.75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9"/>
    </row>
    <row r="164" spans="1:19" ht="18">
      <c r="A164" s="60" t="s">
        <v>19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2"/>
    </row>
    <row r="165" spans="1:19" ht="12.75">
      <c r="A165" s="31"/>
      <c r="B165" s="27" t="s">
        <v>14</v>
      </c>
      <c r="C165" s="27" t="s">
        <v>15</v>
      </c>
      <c r="D165" s="11" t="s">
        <v>44</v>
      </c>
      <c r="E165" s="35" t="s">
        <v>46</v>
      </c>
      <c r="F165" s="63">
        <v>1</v>
      </c>
      <c r="G165" s="64"/>
      <c r="H165" s="63">
        <v>2</v>
      </c>
      <c r="I165" s="64"/>
      <c r="J165" s="29">
        <v>3</v>
      </c>
      <c r="K165" s="63">
        <v>4</v>
      </c>
      <c r="L165" s="64"/>
      <c r="M165" s="63">
        <v>5</v>
      </c>
      <c r="N165" s="64"/>
      <c r="O165" s="28" t="s">
        <v>43</v>
      </c>
      <c r="P165" s="28">
        <v>6</v>
      </c>
      <c r="Q165" s="28" t="s">
        <v>12</v>
      </c>
      <c r="R165" s="29" t="s">
        <v>13</v>
      </c>
    </row>
    <row r="166" spans="1:19">
      <c r="A166" s="13">
        <v>1</v>
      </c>
      <c r="B166" s="47" t="s">
        <v>56</v>
      </c>
      <c r="C166" s="23" t="s">
        <v>32</v>
      </c>
      <c r="D166" s="25">
        <v>955</v>
      </c>
      <c r="E166" s="36">
        <v>38823</v>
      </c>
      <c r="F166" s="13">
        <v>20</v>
      </c>
      <c r="G166" s="15" t="s">
        <v>35</v>
      </c>
      <c r="H166" s="14"/>
      <c r="I166" s="15"/>
      <c r="J166" s="16"/>
      <c r="K166" s="13"/>
      <c r="L166" s="15"/>
      <c r="M166" s="14"/>
      <c r="N166" s="15"/>
      <c r="O166" s="13"/>
      <c r="P166" s="13"/>
      <c r="Q166" s="13"/>
      <c r="R166" s="16">
        <f t="shared" ref="R166:R175" si="5">+F166+H166+J166+K166+M166-O166+P166+Q166</f>
        <v>20</v>
      </c>
    </row>
    <row r="167" spans="1:19">
      <c r="A167" s="13">
        <v>2</v>
      </c>
      <c r="B167" s="12" t="s">
        <v>90</v>
      </c>
      <c r="C167" s="23" t="s">
        <v>29</v>
      </c>
      <c r="D167" s="25">
        <v>749</v>
      </c>
      <c r="E167" s="36">
        <v>38712</v>
      </c>
      <c r="F167" s="13">
        <v>20</v>
      </c>
      <c r="G167" s="15" t="s">
        <v>154</v>
      </c>
      <c r="H167" s="14"/>
      <c r="I167" s="15"/>
      <c r="J167" s="16"/>
      <c r="K167" s="13"/>
      <c r="L167" s="15"/>
      <c r="M167" s="14"/>
      <c r="N167" s="15"/>
      <c r="O167" s="13"/>
      <c r="P167" s="13"/>
      <c r="Q167" s="13"/>
      <c r="R167" s="16">
        <f t="shared" si="5"/>
        <v>20</v>
      </c>
    </row>
    <row r="168" spans="1:19">
      <c r="A168" s="13">
        <v>3</v>
      </c>
      <c r="B168" s="12" t="s">
        <v>45</v>
      </c>
      <c r="C168" s="23" t="s">
        <v>30</v>
      </c>
      <c r="D168" s="25">
        <v>550</v>
      </c>
      <c r="E168" s="36">
        <v>38355</v>
      </c>
      <c r="F168" s="13">
        <v>16</v>
      </c>
      <c r="G168" s="15" t="s">
        <v>35</v>
      </c>
      <c r="H168" s="14"/>
      <c r="I168" s="15"/>
      <c r="J168" s="16"/>
      <c r="K168" s="13"/>
      <c r="L168" s="15"/>
      <c r="M168" s="14"/>
      <c r="N168" s="15"/>
      <c r="O168" s="13"/>
      <c r="P168" s="13"/>
      <c r="Q168" s="13"/>
      <c r="R168" s="16">
        <f t="shared" si="5"/>
        <v>16</v>
      </c>
    </row>
    <row r="169" spans="1:19">
      <c r="A169" s="13">
        <v>4</v>
      </c>
      <c r="B169" s="12" t="s">
        <v>96</v>
      </c>
      <c r="C169" s="23" t="s">
        <v>31</v>
      </c>
      <c r="D169" s="25">
        <v>376</v>
      </c>
      <c r="E169" s="36">
        <v>39425</v>
      </c>
      <c r="F169" s="13">
        <v>16</v>
      </c>
      <c r="G169" s="15" t="s">
        <v>154</v>
      </c>
      <c r="H169" s="14"/>
      <c r="I169" s="15"/>
      <c r="J169" s="16"/>
      <c r="K169" s="13"/>
      <c r="L169" s="15"/>
      <c r="M169" s="14"/>
      <c r="N169" s="15"/>
      <c r="O169" s="13"/>
      <c r="P169" s="13"/>
      <c r="Q169" s="13"/>
      <c r="R169" s="16">
        <f t="shared" si="5"/>
        <v>16</v>
      </c>
    </row>
    <row r="170" spans="1:19">
      <c r="A170" s="13">
        <v>5</v>
      </c>
      <c r="B170" s="12" t="s">
        <v>47</v>
      </c>
      <c r="C170" s="23" t="s">
        <v>30</v>
      </c>
      <c r="D170" s="25">
        <v>550</v>
      </c>
      <c r="E170" s="36">
        <v>38966</v>
      </c>
      <c r="F170" s="13">
        <v>12</v>
      </c>
      <c r="G170" s="15" t="s">
        <v>35</v>
      </c>
      <c r="H170" s="14"/>
      <c r="I170" s="15"/>
      <c r="J170" s="16"/>
      <c r="K170" s="13"/>
      <c r="L170" s="15"/>
      <c r="M170" s="14"/>
      <c r="N170" s="15"/>
      <c r="O170" s="13"/>
      <c r="P170" s="13"/>
      <c r="Q170" s="13"/>
      <c r="R170" s="16">
        <f t="shared" si="5"/>
        <v>12</v>
      </c>
    </row>
    <row r="171" spans="1:19">
      <c r="A171" s="13">
        <v>6</v>
      </c>
      <c r="B171" s="12" t="s">
        <v>97</v>
      </c>
      <c r="C171" s="23" t="s">
        <v>95</v>
      </c>
      <c r="D171" s="25">
        <v>949</v>
      </c>
      <c r="E171" s="36">
        <v>38474</v>
      </c>
      <c r="F171" s="13">
        <v>12</v>
      </c>
      <c r="G171" s="15" t="s">
        <v>154</v>
      </c>
      <c r="H171" s="14"/>
      <c r="I171" s="15"/>
      <c r="J171" s="16"/>
      <c r="K171" s="13"/>
      <c r="L171" s="15"/>
      <c r="M171" s="14"/>
      <c r="N171" s="15"/>
      <c r="O171" s="13"/>
      <c r="P171" s="13"/>
      <c r="Q171" s="13"/>
      <c r="R171" s="16">
        <f t="shared" si="5"/>
        <v>12</v>
      </c>
    </row>
    <row r="172" spans="1:19">
      <c r="A172" s="13">
        <v>7</v>
      </c>
      <c r="B172" s="12" t="s">
        <v>92</v>
      </c>
      <c r="C172" s="23" t="s">
        <v>30</v>
      </c>
      <c r="D172" s="25">
        <v>550</v>
      </c>
      <c r="E172" s="36">
        <v>39206</v>
      </c>
      <c r="F172" s="13">
        <v>8</v>
      </c>
      <c r="G172" s="15" t="s">
        <v>35</v>
      </c>
      <c r="H172" s="14"/>
      <c r="I172" s="15"/>
      <c r="J172" s="16"/>
      <c r="K172" s="13"/>
      <c r="L172" s="15"/>
      <c r="M172" s="14"/>
      <c r="N172" s="15"/>
      <c r="O172" s="13"/>
      <c r="P172" s="13"/>
      <c r="Q172" s="13"/>
      <c r="R172" s="16">
        <f t="shared" si="5"/>
        <v>8</v>
      </c>
    </row>
    <row r="173" spans="1:19">
      <c r="A173" s="13">
        <v>8</v>
      </c>
      <c r="B173" s="12" t="s">
        <v>94</v>
      </c>
      <c r="C173" s="22" t="s">
        <v>95</v>
      </c>
      <c r="D173" s="26">
        <v>949</v>
      </c>
      <c r="E173" s="37">
        <v>38835</v>
      </c>
      <c r="F173" s="13">
        <v>8</v>
      </c>
      <c r="G173" s="15" t="s">
        <v>154</v>
      </c>
      <c r="H173" s="13"/>
      <c r="I173" s="14"/>
      <c r="J173" s="13"/>
      <c r="K173" s="13"/>
      <c r="L173" s="14"/>
      <c r="M173" s="13"/>
      <c r="N173" s="14"/>
      <c r="O173" s="13"/>
      <c r="P173" s="13"/>
      <c r="Q173" s="13"/>
      <c r="R173" s="13">
        <f t="shared" si="5"/>
        <v>8</v>
      </c>
      <c r="S173" s="51"/>
    </row>
    <row r="174" spans="1:19">
      <c r="A174" s="13">
        <v>9</v>
      </c>
      <c r="B174" s="12" t="s">
        <v>161</v>
      </c>
      <c r="C174" s="23" t="s">
        <v>31</v>
      </c>
      <c r="D174" s="25">
        <v>376</v>
      </c>
      <c r="E174" s="36">
        <v>38354</v>
      </c>
      <c r="F174" s="13">
        <v>6</v>
      </c>
      <c r="G174" s="15" t="s">
        <v>154</v>
      </c>
      <c r="H174" s="14"/>
      <c r="I174" s="15"/>
      <c r="J174" s="16"/>
      <c r="K174" s="13"/>
      <c r="L174" s="15"/>
      <c r="M174" s="14"/>
      <c r="N174" s="15"/>
      <c r="O174" s="13"/>
      <c r="P174" s="13"/>
      <c r="Q174" s="13"/>
      <c r="R174" s="16">
        <f t="shared" si="5"/>
        <v>6</v>
      </c>
    </row>
    <row r="175" spans="1:19">
      <c r="A175" s="13">
        <v>10</v>
      </c>
      <c r="B175" s="12" t="s">
        <v>116</v>
      </c>
      <c r="C175" s="23" t="s">
        <v>62</v>
      </c>
      <c r="D175" s="25">
        <v>2104</v>
      </c>
      <c r="E175" s="36">
        <v>38189</v>
      </c>
      <c r="F175" s="13">
        <v>6</v>
      </c>
      <c r="G175" s="15" t="s">
        <v>35</v>
      </c>
      <c r="H175" s="14"/>
      <c r="I175" s="15"/>
      <c r="J175" s="16"/>
      <c r="K175" s="13"/>
      <c r="L175" s="15"/>
      <c r="M175" s="14"/>
      <c r="N175" s="15"/>
      <c r="O175" s="13"/>
      <c r="P175" s="13"/>
      <c r="Q175" s="13"/>
      <c r="R175" s="16">
        <f t="shared" si="5"/>
        <v>6</v>
      </c>
    </row>
    <row r="176" spans="1:19" ht="12.75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9"/>
    </row>
    <row r="177" spans="1:19" ht="18">
      <c r="A177" s="60" t="s">
        <v>20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  <row r="178" spans="1:19">
      <c r="A178" s="27"/>
      <c r="B178" s="27" t="s">
        <v>14</v>
      </c>
      <c r="C178" s="27" t="s">
        <v>15</v>
      </c>
      <c r="D178" s="28" t="s">
        <v>44</v>
      </c>
      <c r="E178" s="35" t="s">
        <v>46</v>
      </c>
      <c r="F178" s="63">
        <v>1</v>
      </c>
      <c r="G178" s="64"/>
      <c r="H178" s="63">
        <v>2</v>
      </c>
      <c r="I178" s="64"/>
      <c r="J178" s="29">
        <v>3</v>
      </c>
      <c r="K178" s="63">
        <v>4</v>
      </c>
      <c r="L178" s="64"/>
      <c r="M178" s="63">
        <v>5</v>
      </c>
      <c r="N178" s="64"/>
      <c r="O178" s="28" t="s">
        <v>43</v>
      </c>
      <c r="P178" s="28">
        <v>6</v>
      </c>
      <c r="Q178" s="28" t="s">
        <v>12</v>
      </c>
      <c r="R178" s="29" t="s">
        <v>13</v>
      </c>
    </row>
    <row r="179" spans="1:19">
      <c r="A179" s="13">
        <v>1</v>
      </c>
      <c r="B179" s="12" t="s">
        <v>47</v>
      </c>
      <c r="C179" s="23" t="s">
        <v>30</v>
      </c>
      <c r="D179" s="25">
        <v>550</v>
      </c>
      <c r="E179" s="36">
        <v>38966</v>
      </c>
      <c r="F179" s="13">
        <v>20</v>
      </c>
      <c r="G179" s="15" t="s">
        <v>35</v>
      </c>
      <c r="H179" s="14"/>
      <c r="I179" s="15"/>
      <c r="J179" s="16"/>
      <c r="K179" s="13"/>
      <c r="L179" s="15"/>
      <c r="M179" s="14"/>
      <c r="N179" s="15"/>
      <c r="O179" s="13"/>
      <c r="P179" s="13"/>
      <c r="Q179" s="13"/>
      <c r="R179" s="16">
        <f t="shared" ref="R179:R187" si="6">+F179+H179+J179+K179+M179-O179+P179+Q179</f>
        <v>20</v>
      </c>
    </row>
    <row r="180" spans="1:19">
      <c r="A180" s="13">
        <v>2</v>
      </c>
      <c r="B180" s="12" t="s">
        <v>65</v>
      </c>
      <c r="C180" s="23" t="s">
        <v>29</v>
      </c>
      <c r="D180" s="25">
        <v>749</v>
      </c>
      <c r="E180" s="36">
        <v>39583</v>
      </c>
      <c r="F180" s="13">
        <v>20</v>
      </c>
      <c r="G180" s="15" t="s">
        <v>154</v>
      </c>
      <c r="H180" s="14"/>
      <c r="I180" s="15"/>
      <c r="J180" s="16"/>
      <c r="K180" s="13"/>
      <c r="L180" s="15"/>
      <c r="M180" s="14"/>
      <c r="N180" s="15"/>
      <c r="O180" s="13"/>
      <c r="P180" s="13"/>
      <c r="Q180" s="13"/>
      <c r="R180" s="16">
        <f t="shared" si="6"/>
        <v>20</v>
      </c>
    </row>
    <row r="181" spans="1:19">
      <c r="A181" s="13">
        <v>3</v>
      </c>
      <c r="B181" s="12" t="s">
        <v>56</v>
      </c>
      <c r="C181" s="23" t="s">
        <v>32</v>
      </c>
      <c r="D181" s="25">
        <v>955</v>
      </c>
      <c r="E181" s="36">
        <v>38823</v>
      </c>
      <c r="F181" s="13">
        <v>16</v>
      </c>
      <c r="G181" s="15" t="s">
        <v>35</v>
      </c>
      <c r="H181" s="14"/>
      <c r="I181" s="15"/>
      <c r="J181" s="16"/>
      <c r="K181" s="13"/>
      <c r="L181" s="15"/>
      <c r="M181" s="14"/>
      <c r="N181" s="15"/>
      <c r="O181" s="13"/>
      <c r="P181" s="13"/>
      <c r="Q181" s="13"/>
      <c r="R181" s="16">
        <f t="shared" si="6"/>
        <v>16</v>
      </c>
    </row>
    <row r="182" spans="1:19">
      <c r="A182" s="13">
        <v>4</v>
      </c>
      <c r="B182" s="12" t="s">
        <v>80</v>
      </c>
      <c r="C182" s="23" t="s">
        <v>29</v>
      </c>
      <c r="D182" s="25">
        <v>749</v>
      </c>
      <c r="E182" s="36">
        <v>39600</v>
      </c>
      <c r="F182" s="13">
        <v>16</v>
      </c>
      <c r="G182" s="15" t="s">
        <v>154</v>
      </c>
      <c r="H182" s="14"/>
      <c r="I182" s="15"/>
      <c r="J182" s="16"/>
      <c r="K182" s="13"/>
      <c r="L182" s="15"/>
      <c r="M182" s="14"/>
      <c r="N182" s="15"/>
      <c r="O182" s="13"/>
      <c r="P182" s="13"/>
      <c r="Q182" s="13"/>
      <c r="R182" s="16">
        <f t="shared" si="6"/>
        <v>16</v>
      </c>
    </row>
    <row r="183" spans="1:19">
      <c r="A183" s="13">
        <v>5</v>
      </c>
      <c r="B183" s="12" t="s">
        <v>115</v>
      </c>
      <c r="C183" s="23" t="s">
        <v>30</v>
      </c>
      <c r="D183" s="25">
        <v>550</v>
      </c>
      <c r="E183" s="36">
        <v>39559</v>
      </c>
      <c r="F183" s="13">
        <v>12</v>
      </c>
      <c r="G183" s="15" t="s">
        <v>35</v>
      </c>
      <c r="H183" s="14"/>
      <c r="I183" s="15"/>
      <c r="J183" s="16"/>
      <c r="K183" s="13"/>
      <c r="L183" s="15"/>
      <c r="M183" s="14"/>
      <c r="N183" s="15"/>
      <c r="O183" s="13"/>
      <c r="P183" s="13"/>
      <c r="Q183" s="13"/>
      <c r="R183" s="16">
        <f t="shared" si="6"/>
        <v>12</v>
      </c>
    </row>
    <row r="184" spans="1:19">
      <c r="A184" s="13">
        <v>6</v>
      </c>
      <c r="B184" s="12" t="s">
        <v>96</v>
      </c>
      <c r="C184" s="23" t="s">
        <v>31</v>
      </c>
      <c r="D184" s="25">
        <v>376</v>
      </c>
      <c r="E184" s="36">
        <v>39425</v>
      </c>
      <c r="F184" s="13">
        <v>12</v>
      </c>
      <c r="G184" s="15" t="s">
        <v>154</v>
      </c>
      <c r="H184" s="14"/>
      <c r="I184" s="15"/>
      <c r="J184" s="16"/>
      <c r="K184" s="13"/>
      <c r="L184" s="15"/>
      <c r="M184" s="14"/>
      <c r="N184" s="15"/>
      <c r="O184" s="13"/>
      <c r="P184" s="13"/>
      <c r="Q184" s="13"/>
      <c r="R184" s="16">
        <f t="shared" si="6"/>
        <v>12</v>
      </c>
    </row>
    <row r="185" spans="1:19">
      <c r="A185" s="13">
        <v>7</v>
      </c>
      <c r="B185" s="12" t="s">
        <v>92</v>
      </c>
      <c r="C185" s="23" t="s">
        <v>30</v>
      </c>
      <c r="D185" s="25">
        <v>550</v>
      </c>
      <c r="E185" s="36">
        <v>39206</v>
      </c>
      <c r="F185" s="13">
        <v>8</v>
      </c>
      <c r="G185" s="15" t="s">
        <v>35</v>
      </c>
      <c r="H185" s="14"/>
      <c r="I185" s="15"/>
      <c r="J185" s="16"/>
      <c r="K185" s="13"/>
      <c r="L185" s="15"/>
      <c r="M185" s="14"/>
      <c r="N185" s="15"/>
      <c r="O185" s="13"/>
      <c r="P185" s="13"/>
      <c r="Q185" s="13"/>
      <c r="R185" s="16">
        <f t="shared" si="6"/>
        <v>8</v>
      </c>
    </row>
    <row r="186" spans="1:19">
      <c r="A186" s="13">
        <v>8</v>
      </c>
      <c r="B186" s="12" t="s">
        <v>94</v>
      </c>
      <c r="C186" s="23" t="s">
        <v>95</v>
      </c>
      <c r="D186" s="25">
        <v>949</v>
      </c>
      <c r="E186" s="36">
        <v>38835</v>
      </c>
      <c r="F186" s="13">
        <v>8</v>
      </c>
      <c r="G186" s="15" t="s">
        <v>154</v>
      </c>
      <c r="H186" s="14"/>
      <c r="I186" s="15"/>
      <c r="J186" s="16"/>
      <c r="K186" s="13"/>
      <c r="L186" s="15"/>
      <c r="M186" s="14"/>
      <c r="N186" s="15"/>
      <c r="O186" s="13"/>
      <c r="P186" s="13"/>
      <c r="Q186" s="13"/>
      <c r="R186" s="16">
        <f t="shared" si="6"/>
        <v>8</v>
      </c>
    </row>
    <row r="187" spans="1:19">
      <c r="A187" s="13">
        <v>9</v>
      </c>
      <c r="B187" s="12" t="s">
        <v>64</v>
      </c>
      <c r="C187" s="23" t="s">
        <v>29</v>
      </c>
      <c r="D187" s="25">
        <v>749</v>
      </c>
      <c r="E187" s="36">
        <v>39832</v>
      </c>
      <c r="F187" s="13">
        <v>6</v>
      </c>
      <c r="G187" s="15" t="s">
        <v>154</v>
      </c>
      <c r="H187" s="14"/>
      <c r="I187" s="15"/>
      <c r="J187" s="16"/>
      <c r="K187" s="13"/>
      <c r="L187" s="15"/>
      <c r="M187" s="14"/>
      <c r="N187" s="15"/>
      <c r="O187" s="13"/>
      <c r="P187" s="13"/>
      <c r="Q187" s="13"/>
      <c r="R187" s="16">
        <f t="shared" si="6"/>
        <v>6</v>
      </c>
      <c r="S187" s="52"/>
    </row>
    <row r="188" spans="1:19" ht="12.75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9"/>
    </row>
    <row r="189" spans="1:19" ht="18">
      <c r="A189" s="60" t="s">
        <v>41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2"/>
    </row>
    <row r="190" spans="1:19">
      <c r="A190" s="27"/>
      <c r="B190" s="27" t="s">
        <v>14</v>
      </c>
      <c r="C190" s="27" t="s">
        <v>15</v>
      </c>
      <c r="D190" s="28" t="s">
        <v>44</v>
      </c>
      <c r="E190" s="35" t="s">
        <v>46</v>
      </c>
      <c r="F190" s="63">
        <v>1</v>
      </c>
      <c r="G190" s="64"/>
      <c r="H190" s="63">
        <v>2</v>
      </c>
      <c r="I190" s="64"/>
      <c r="J190" s="29">
        <v>3</v>
      </c>
      <c r="K190" s="63">
        <v>4</v>
      </c>
      <c r="L190" s="64"/>
      <c r="M190" s="63">
        <v>5</v>
      </c>
      <c r="N190" s="64"/>
      <c r="O190" s="28" t="s">
        <v>43</v>
      </c>
      <c r="P190" s="28">
        <v>6</v>
      </c>
      <c r="Q190" s="28" t="s">
        <v>12</v>
      </c>
      <c r="R190" s="29" t="s">
        <v>13</v>
      </c>
    </row>
    <row r="191" spans="1:19">
      <c r="A191" s="13">
        <v>1</v>
      </c>
      <c r="B191" s="12" t="s">
        <v>115</v>
      </c>
      <c r="C191" s="23" t="s">
        <v>30</v>
      </c>
      <c r="D191" s="25">
        <v>550</v>
      </c>
      <c r="E191" s="36">
        <v>39559</v>
      </c>
      <c r="F191" s="13">
        <v>20</v>
      </c>
      <c r="G191" s="15" t="s">
        <v>35</v>
      </c>
      <c r="H191" s="14"/>
      <c r="I191" s="15"/>
      <c r="J191" s="16"/>
      <c r="K191" s="13"/>
      <c r="L191" s="15"/>
      <c r="M191" s="14"/>
      <c r="N191" s="15"/>
      <c r="O191" s="13"/>
      <c r="P191" s="13"/>
      <c r="Q191" s="13"/>
      <c r="R191" s="16">
        <f t="shared" ref="R191:R196" si="7">+F191+H191+J191+K191+M191-O191+P191+Q191</f>
        <v>20</v>
      </c>
    </row>
    <row r="192" spans="1:19">
      <c r="A192" s="13">
        <v>2</v>
      </c>
      <c r="B192" s="12" t="s">
        <v>65</v>
      </c>
      <c r="C192" s="23" t="s">
        <v>29</v>
      </c>
      <c r="D192" s="25">
        <v>749</v>
      </c>
      <c r="E192" s="36">
        <v>39583</v>
      </c>
      <c r="F192" s="13">
        <v>20</v>
      </c>
      <c r="G192" s="15" t="s">
        <v>154</v>
      </c>
      <c r="H192" s="14"/>
      <c r="I192" s="15"/>
      <c r="J192" s="16"/>
      <c r="K192" s="13"/>
      <c r="L192" s="15"/>
      <c r="M192" s="14"/>
      <c r="N192" s="15"/>
      <c r="O192" s="13"/>
      <c r="P192" s="13"/>
      <c r="Q192" s="13"/>
      <c r="R192" s="16">
        <f t="shared" si="7"/>
        <v>20</v>
      </c>
      <c r="S192" s="51"/>
    </row>
    <row r="193" spans="1:19">
      <c r="A193" s="13">
        <v>3</v>
      </c>
      <c r="B193" s="12" t="s">
        <v>64</v>
      </c>
      <c r="C193" s="23" t="s">
        <v>29</v>
      </c>
      <c r="D193" s="25">
        <v>749</v>
      </c>
      <c r="E193" s="36">
        <v>39832</v>
      </c>
      <c r="F193" s="13">
        <v>16</v>
      </c>
      <c r="G193" s="15" t="s">
        <v>154</v>
      </c>
      <c r="H193" s="14"/>
      <c r="I193" s="15"/>
      <c r="J193" s="16"/>
      <c r="K193" s="13"/>
      <c r="L193" s="15"/>
      <c r="M193" s="14"/>
      <c r="N193" s="15"/>
      <c r="O193" s="13"/>
      <c r="P193" s="13"/>
      <c r="Q193" s="13"/>
      <c r="R193" s="16">
        <f t="shared" si="7"/>
        <v>16</v>
      </c>
    </row>
    <row r="194" spans="1:19">
      <c r="A194" s="13">
        <v>4</v>
      </c>
      <c r="B194" s="12" t="s">
        <v>93</v>
      </c>
      <c r="C194" s="23" t="s">
        <v>30</v>
      </c>
      <c r="D194" s="25">
        <v>550</v>
      </c>
      <c r="E194" s="36">
        <v>40405</v>
      </c>
      <c r="F194" s="13">
        <v>16</v>
      </c>
      <c r="G194" s="15" t="s">
        <v>35</v>
      </c>
      <c r="H194" s="14"/>
      <c r="I194" s="15"/>
      <c r="J194" s="16"/>
      <c r="K194" s="13"/>
      <c r="L194" s="15"/>
      <c r="M194" s="14"/>
      <c r="N194" s="15"/>
      <c r="O194" s="13"/>
      <c r="P194" s="13"/>
      <c r="Q194" s="13"/>
      <c r="R194" s="16">
        <f t="shared" si="7"/>
        <v>16</v>
      </c>
    </row>
    <row r="195" spans="1:19">
      <c r="A195" s="13">
        <v>5</v>
      </c>
      <c r="B195" s="12" t="s">
        <v>80</v>
      </c>
      <c r="C195" s="23" t="s">
        <v>29</v>
      </c>
      <c r="D195" s="25">
        <v>749</v>
      </c>
      <c r="E195" s="36">
        <v>39600</v>
      </c>
      <c r="F195" s="13">
        <v>12</v>
      </c>
      <c r="G195" s="15" t="s">
        <v>154</v>
      </c>
      <c r="H195" s="14"/>
      <c r="I195" s="15"/>
      <c r="J195" s="16"/>
      <c r="K195" s="13"/>
      <c r="L195" s="15"/>
      <c r="M195" s="14"/>
      <c r="N195" s="15"/>
      <c r="O195" s="13"/>
      <c r="P195" s="13"/>
      <c r="Q195" s="13"/>
      <c r="R195" s="16">
        <f t="shared" si="7"/>
        <v>12</v>
      </c>
    </row>
    <row r="196" spans="1:19">
      <c r="A196" s="13">
        <v>6</v>
      </c>
      <c r="B196" s="12" t="s">
        <v>143</v>
      </c>
      <c r="C196" s="22" t="s">
        <v>30</v>
      </c>
      <c r="D196" s="26">
        <v>550</v>
      </c>
      <c r="E196" s="37">
        <v>40218</v>
      </c>
      <c r="F196" s="13">
        <v>12</v>
      </c>
      <c r="G196" s="14" t="s">
        <v>35</v>
      </c>
      <c r="H196" s="13"/>
      <c r="I196" s="14"/>
      <c r="J196" s="13"/>
      <c r="K196" s="13"/>
      <c r="L196" s="14"/>
      <c r="M196" s="13"/>
      <c r="N196" s="15"/>
      <c r="O196" s="13"/>
      <c r="P196" s="13"/>
      <c r="Q196" s="13"/>
      <c r="R196" s="13">
        <f t="shared" si="7"/>
        <v>12</v>
      </c>
      <c r="S196" s="51"/>
    </row>
    <row r="197" spans="1:19" ht="12.75">
      <c r="A197" s="5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9"/>
    </row>
    <row r="198" spans="1:19" ht="18">
      <c r="A198" s="60" t="s">
        <v>66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  <row r="199" spans="1:19">
      <c r="A199" s="27"/>
      <c r="B199" s="27" t="s">
        <v>14</v>
      </c>
      <c r="C199" s="27" t="s">
        <v>15</v>
      </c>
      <c r="D199" s="28" t="s">
        <v>44</v>
      </c>
      <c r="E199" s="35" t="s">
        <v>46</v>
      </c>
      <c r="F199" s="63">
        <v>1</v>
      </c>
      <c r="G199" s="64"/>
      <c r="H199" s="63">
        <v>2</v>
      </c>
      <c r="I199" s="64"/>
      <c r="J199" s="29">
        <v>3</v>
      </c>
      <c r="K199" s="63">
        <v>4</v>
      </c>
      <c r="L199" s="64"/>
      <c r="M199" s="63">
        <v>5</v>
      </c>
      <c r="N199" s="64"/>
      <c r="O199" s="28" t="s">
        <v>43</v>
      </c>
      <c r="P199" s="28">
        <v>6</v>
      </c>
      <c r="Q199" s="28" t="s">
        <v>12</v>
      </c>
      <c r="R199" s="29" t="s">
        <v>13</v>
      </c>
    </row>
    <row r="200" spans="1:19">
      <c r="A200" s="13">
        <v>1</v>
      </c>
      <c r="B200" s="44" t="s">
        <v>93</v>
      </c>
      <c r="C200" s="23" t="s">
        <v>30</v>
      </c>
      <c r="D200" s="25">
        <v>550</v>
      </c>
      <c r="E200" s="36">
        <v>40405</v>
      </c>
      <c r="F200" s="13">
        <v>20</v>
      </c>
      <c r="G200" s="15" t="s">
        <v>35</v>
      </c>
      <c r="H200" s="14"/>
      <c r="I200" s="15"/>
      <c r="J200" s="16"/>
      <c r="K200" s="13"/>
      <c r="L200" s="15"/>
      <c r="M200" s="14"/>
      <c r="N200" s="15"/>
      <c r="O200" s="13"/>
      <c r="P200" s="13"/>
      <c r="Q200" s="32"/>
      <c r="R200" s="53">
        <f>+F200+H200+J200+K200+M200-O200+P200+Q200</f>
        <v>20</v>
      </c>
    </row>
    <row r="201" spans="1:19">
      <c r="A201" s="13">
        <v>2</v>
      </c>
      <c r="B201" s="12" t="s">
        <v>143</v>
      </c>
      <c r="C201" s="23" t="s">
        <v>30</v>
      </c>
      <c r="D201" s="25">
        <v>550</v>
      </c>
      <c r="E201" s="36">
        <v>40218</v>
      </c>
      <c r="F201" s="13">
        <v>16</v>
      </c>
      <c r="G201" s="15" t="s">
        <v>35</v>
      </c>
      <c r="H201" s="14"/>
      <c r="I201" s="15"/>
      <c r="J201" s="16"/>
      <c r="K201" s="13"/>
      <c r="L201" s="15"/>
      <c r="M201" s="14"/>
      <c r="N201" s="15"/>
      <c r="O201" s="13"/>
      <c r="P201" s="13"/>
      <c r="Q201" s="13"/>
      <c r="R201" s="16">
        <f>+F201+H201+J201+K201+M201-O201+P201+Q201</f>
        <v>16</v>
      </c>
    </row>
    <row r="202" spans="1:19" ht="12.75">
      <c r="A202" s="57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9"/>
    </row>
  </sheetData>
  <sortState ref="A200:X203">
    <sortCondition descending="1" ref="F200:F203"/>
  </sortState>
  <mergeCells count="63">
    <mergeCell ref="A202:R202"/>
    <mergeCell ref="A198:R198"/>
    <mergeCell ref="F199:G199"/>
    <mergeCell ref="H199:I199"/>
    <mergeCell ref="K199:L199"/>
    <mergeCell ref="M199:N199"/>
    <mergeCell ref="M88:N88"/>
    <mergeCell ref="H88:I88"/>
    <mergeCell ref="A149:R149"/>
    <mergeCell ref="F150:G150"/>
    <mergeCell ref="H150:I150"/>
    <mergeCell ref="A128:R128"/>
    <mergeCell ref="F129:G129"/>
    <mergeCell ref="A1:R1"/>
    <mergeCell ref="A2:R2"/>
    <mergeCell ref="A3:R3"/>
    <mergeCell ref="A4:R4"/>
    <mergeCell ref="F5:G5"/>
    <mergeCell ref="H5:I5"/>
    <mergeCell ref="K5:L5"/>
    <mergeCell ref="M5:N5"/>
    <mergeCell ref="H190:I190"/>
    <mergeCell ref="K178:L178"/>
    <mergeCell ref="H178:I178"/>
    <mergeCell ref="H165:I165"/>
    <mergeCell ref="K165:L165"/>
    <mergeCell ref="F165:G165"/>
    <mergeCell ref="A189:R189"/>
    <mergeCell ref="A188:R188"/>
    <mergeCell ref="A177:R177"/>
    <mergeCell ref="F178:G178"/>
    <mergeCell ref="A41:R41"/>
    <mergeCell ref="A42:R42"/>
    <mergeCell ref="F43:G43"/>
    <mergeCell ref="A127:R127"/>
    <mergeCell ref="K150:L150"/>
    <mergeCell ref="M150:N150"/>
    <mergeCell ref="H43:I43"/>
    <mergeCell ref="K43:L43"/>
    <mergeCell ref="H129:I129"/>
    <mergeCell ref="K129:L129"/>
    <mergeCell ref="M43:N43"/>
    <mergeCell ref="M129:N129"/>
    <mergeCell ref="A86:R86"/>
    <mergeCell ref="A87:R87"/>
    <mergeCell ref="F88:G88"/>
    <mergeCell ref="K88:L88"/>
    <mergeCell ref="A197:R197"/>
    <mergeCell ref="A148:R148"/>
    <mergeCell ref="A163:R163"/>
    <mergeCell ref="A155:R155"/>
    <mergeCell ref="F156:G156"/>
    <mergeCell ref="M156:N156"/>
    <mergeCell ref="H156:I156"/>
    <mergeCell ref="K156:L156"/>
    <mergeCell ref="F190:G190"/>
    <mergeCell ref="M178:N178"/>
    <mergeCell ref="A164:R164"/>
    <mergeCell ref="M165:N165"/>
    <mergeCell ref="A154:R154"/>
    <mergeCell ref="K190:L190"/>
    <mergeCell ref="M190:N190"/>
    <mergeCell ref="A176:R176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>
      <selection activeCell="P123" sqref="P123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2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3"/>
    </row>
    <row r="2" spans="1:1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3" ht="18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29</v>
      </c>
      <c r="C5" s="39">
        <v>749</v>
      </c>
      <c r="D5" s="19" t="s">
        <v>10</v>
      </c>
      <c r="E5" s="17">
        <f>SUMIF(atleti!$D$6:$D$40,$C5,atleti!F$6:F$40)</f>
        <v>43</v>
      </c>
      <c r="F5" s="19">
        <f>SUMIF(atleti!$D$6:$D$40,$C5,atleti!H$6:H$40)</f>
        <v>0</v>
      </c>
      <c r="G5" s="19">
        <f>SUMIF(atleti!$D$6:$D$40,$C5,atleti!J$6:J$40)</f>
        <v>0</v>
      </c>
      <c r="H5" s="19">
        <f>SUMIF(atleti!$D$6:$D$40,$C5,atleti!K$6:K$40)</f>
        <v>0</v>
      </c>
      <c r="I5" s="19">
        <f>SUMIF(atleti!$D$6:$D$40,$C5,atleti!M$6:M$40)</f>
        <v>0</v>
      </c>
      <c r="J5" s="19">
        <f>SUMIF(atleti!$D$6:$D$40,$C5,atleti!P$6:P$40)</f>
        <v>0</v>
      </c>
      <c r="K5" s="19">
        <f>SUMIF(atleti!$D$6:$D$40,$C5,atleti!Q$6:Q$40)</f>
        <v>0</v>
      </c>
      <c r="L5" s="18">
        <f t="shared" ref="L5:L17" si="0">+E5+F5+G5+H5+I5+J5+K5</f>
        <v>43</v>
      </c>
    </row>
    <row r="6" spans="1:13">
      <c r="A6" s="19">
        <v>2</v>
      </c>
      <c r="B6" s="38" t="s">
        <v>30</v>
      </c>
      <c r="C6" s="39">
        <v>550</v>
      </c>
      <c r="D6" s="19" t="s">
        <v>9</v>
      </c>
      <c r="E6" s="17">
        <f>SUMIF(atleti!$D$6:$D$40,$C6,atleti!F$6:F$40)</f>
        <v>41</v>
      </c>
      <c r="F6" s="19">
        <f>SUMIF(atleti!$D$6:$D$40,$C6,atleti!H$6:H$40)</f>
        <v>0</v>
      </c>
      <c r="G6" s="19">
        <f>SUMIF(atleti!$D$6:$D$40,$C6,atleti!J$6:J$40)</f>
        <v>0</v>
      </c>
      <c r="H6" s="19">
        <f>SUMIF(atleti!$D$6:$D$40,$C6,atleti!K$6:K$40)</f>
        <v>0</v>
      </c>
      <c r="I6" s="19">
        <f>SUMIF(atleti!$D$6:$D$40,$C6,atleti!M$6:M$40)</f>
        <v>0</v>
      </c>
      <c r="J6" s="19">
        <f>SUMIF(atleti!$D$6:$D$40,$C6,atleti!P$6:P$40)</f>
        <v>0</v>
      </c>
      <c r="K6" s="19">
        <f>SUMIF(atleti!$D$6:$D$40,$C6,atleti!Q$6:Q$40)</f>
        <v>0</v>
      </c>
      <c r="L6" s="18">
        <f t="shared" si="0"/>
        <v>41</v>
      </c>
    </row>
    <row r="7" spans="1:13">
      <c r="A7" s="19">
        <v>3</v>
      </c>
      <c r="B7" s="38" t="s">
        <v>33</v>
      </c>
      <c r="C7" s="39">
        <v>3051</v>
      </c>
      <c r="D7" s="19" t="s">
        <v>8</v>
      </c>
      <c r="E7" s="17">
        <f>SUMIF(atleti!$D$6:$D$40,$C7,atleti!F$6:F$40)</f>
        <v>26</v>
      </c>
      <c r="F7" s="19">
        <f>SUMIF(atleti!$D$6:$D$40,$C7,atleti!H$6:H$40)</f>
        <v>0</v>
      </c>
      <c r="G7" s="19">
        <f>SUMIF(atleti!$D$6:$D$40,$C7,atleti!J$6:J$40)</f>
        <v>0</v>
      </c>
      <c r="H7" s="19">
        <f>SUMIF(atleti!$D$6:$D$40,$C7,atleti!K$6:K$40)</f>
        <v>0</v>
      </c>
      <c r="I7" s="19">
        <f>SUMIF(atleti!$D$6:$D$40,$C7,atleti!M$6:M$40)</f>
        <v>0</v>
      </c>
      <c r="J7" s="19">
        <f>SUMIF(atleti!$D$6:$D$40,$C7,atleti!P$6:P$40)</f>
        <v>0</v>
      </c>
      <c r="K7" s="19">
        <f>SUMIF(atleti!$D$6:$D$40,$C7,atleti!Q$6:Q$40)</f>
        <v>0</v>
      </c>
      <c r="L7" s="18">
        <f t="shared" si="0"/>
        <v>26</v>
      </c>
    </row>
    <row r="8" spans="1:13">
      <c r="A8" s="19">
        <v>4</v>
      </c>
      <c r="B8" s="38" t="s">
        <v>32</v>
      </c>
      <c r="C8" s="39">
        <v>955</v>
      </c>
      <c r="D8" s="19" t="s">
        <v>8</v>
      </c>
      <c r="E8" s="17">
        <f>SUMIF(atleti!$D$6:$D$40,$C8,atleti!F$6:F$40)</f>
        <v>21</v>
      </c>
      <c r="F8" s="19">
        <f>SUMIF(atleti!$D$6:$D$40,$C8,atleti!H$6:H$40)</f>
        <v>0</v>
      </c>
      <c r="G8" s="19">
        <f>SUMIF(atleti!$D$6:$D$40,$C8,atleti!J$6:J$40)</f>
        <v>0</v>
      </c>
      <c r="H8" s="19">
        <f>SUMIF(atleti!$D$6:$D$40,$C8,atleti!K$6:K$40)</f>
        <v>0</v>
      </c>
      <c r="I8" s="19">
        <f>SUMIF(atleti!$D$6:$D$40,$C8,atleti!M$6:M$40)</f>
        <v>0</v>
      </c>
      <c r="J8" s="19">
        <f>SUMIF(atleti!$D$6:$D$40,$C8,atleti!P$6:P$40)</f>
        <v>0</v>
      </c>
      <c r="K8" s="19">
        <f>SUMIF(atleti!$D$6:$D$40,$C8,atleti!Q$6:Q$40)</f>
        <v>0</v>
      </c>
      <c r="L8" s="18">
        <f t="shared" si="0"/>
        <v>21</v>
      </c>
    </row>
    <row r="9" spans="1:13">
      <c r="A9" s="19">
        <v>5</v>
      </c>
      <c r="B9" s="38" t="s">
        <v>95</v>
      </c>
      <c r="C9" s="39">
        <v>949</v>
      </c>
      <c r="D9" s="19" t="s">
        <v>7</v>
      </c>
      <c r="E9" s="17">
        <f>SUMIF(atleti!$D$6:$D$40,$C9,atleti!F$6:F$40)</f>
        <v>20</v>
      </c>
      <c r="F9" s="19">
        <f>SUMIF(atleti!$D$6:$D$40,$C9,atleti!H$6:H$40)</f>
        <v>0</v>
      </c>
      <c r="G9" s="19">
        <f>SUMIF(atleti!$D$6:$D$40,$C9,atleti!J$6:J$40)</f>
        <v>0</v>
      </c>
      <c r="H9" s="19">
        <f>SUMIF(atleti!$D$6:$D$40,$C9,atleti!K$6:K$40)</f>
        <v>0</v>
      </c>
      <c r="I9" s="19">
        <f>SUMIF(atleti!$D$6:$D$40,$C9,atleti!M$6:M$40)</f>
        <v>0</v>
      </c>
      <c r="J9" s="19">
        <f>SUMIF(atleti!$D$6:$D$40,$C9,atleti!P$6:P$40)</f>
        <v>0</v>
      </c>
      <c r="K9" s="19">
        <f>SUMIF(atleti!$D$6:$D$40,$C9,atleti!Q$6:Q$40)</f>
        <v>0</v>
      </c>
      <c r="L9" s="18">
        <f t="shared" si="0"/>
        <v>20</v>
      </c>
    </row>
    <row r="10" spans="1:13">
      <c r="A10" s="19">
        <v>6</v>
      </c>
      <c r="B10" s="38" t="s">
        <v>57</v>
      </c>
      <c r="C10" s="39">
        <v>2938</v>
      </c>
      <c r="D10" s="19" t="s">
        <v>52</v>
      </c>
      <c r="E10" s="17">
        <f>SUMIF(atleti!$D$6:$D$40,$C10,atleti!F$6:F$40)</f>
        <v>18</v>
      </c>
      <c r="F10" s="19">
        <f>SUMIF(atleti!$D$6:$D$40,$C10,atleti!H$6:H$40)</f>
        <v>0</v>
      </c>
      <c r="G10" s="19">
        <f>SUMIF(atleti!$D$6:$D$40,$C10,atleti!J$6:J$40)</f>
        <v>0</v>
      </c>
      <c r="H10" s="19">
        <f>SUMIF(atleti!$D$6:$D$40,$C10,atleti!K$6:K$40)</f>
        <v>0</v>
      </c>
      <c r="I10" s="19">
        <f>SUMIF(atleti!$D$6:$D$40,$C10,atleti!M$6:M$40)</f>
        <v>0</v>
      </c>
      <c r="J10" s="19">
        <f>SUMIF(atleti!$D$6:$D$40,$C10,atleti!P$6:P$40)</f>
        <v>0</v>
      </c>
      <c r="K10" s="19">
        <f>SUMIF(atleti!$D$6:$D$40,$C10,atleti!Q$6:Q$40)</f>
        <v>0</v>
      </c>
      <c r="L10" s="18">
        <f t="shared" si="0"/>
        <v>18</v>
      </c>
    </row>
    <row r="11" spans="1:13">
      <c r="A11" s="19">
        <v>7</v>
      </c>
      <c r="B11" s="38" t="s">
        <v>141</v>
      </c>
      <c r="C11" s="39">
        <v>3342</v>
      </c>
      <c r="D11" s="19" t="s">
        <v>9</v>
      </c>
      <c r="E11" s="17">
        <f>SUMIF(atleti!$D$6:$D$40,$C11,atleti!F$6:F$40)</f>
        <v>17</v>
      </c>
      <c r="F11" s="19">
        <f>SUMIF(atleti!$D$6:$D$40,$C11,atleti!H$6:H$40)</f>
        <v>0</v>
      </c>
      <c r="G11" s="19">
        <f>SUMIF(atleti!$D$6:$D$40,$C11,atleti!J$6:J$40)</f>
        <v>0</v>
      </c>
      <c r="H11" s="19">
        <f>SUMIF(atleti!$D$6:$D$40,$C11,atleti!K$6:K$40)</f>
        <v>0</v>
      </c>
      <c r="I11" s="19">
        <f>SUMIF(atleti!$D$6:$D$40,$C11,atleti!M$6:M$40)</f>
        <v>0</v>
      </c>
      <c r="J11" s="19">
        <f>SUMIF(atleti!$D$6:$D$40,$C11,atleti!P$6:P$40)</f>
        <v>0</v>
      </c>
      <c r="K11" s="19">
        <f>SUMIF(atleti!$D$6:$D$40,$C11,atleti!Q$6:Q$40)</f>
        <v>0</v>
      </c>
      <c r="L11" s="18">
        <f t="shared" si="0"/>
        <v>17</v>
      </c>
    </row>
    <row r="12" spans="1:13">
      <c r="A12" s="19">
        <v>8</v>
      </c>
      <c r="B12" s="38" t="s">
        <v>31</v>
      </c>
      <c r="C12" s="39">
        <v>376</v>
      </c>
      <c r="D12" s="19" t="s">
        <v>7</v>
      </c>
      <c r="E12" s="17">
        <f>SUMIF(atleti!$D$6:$D$40,$C12,atleti!F$6:F$40)</f>
        <v>16</v>
      </c>
      <c r="F12" s="19">
        <f>SUMIF(atleti!$D$6:$D$40,$C12,atleti!H$6:H$40)</f>
        <v>0</v>
      </c>
      <c r="G12" s="19">
        <f>SUMIF(atleti!$D$6:$D$40,$C12,atleti!J$6:J$40)</f>
        <v>0</v>
      </c>
      <c r="H12" s="19">
        <f>SUMIF(atleti!$D$6:$D$40,$C12,atleti!K$6:K$40)</f>
        <v>0</v>
      </c>
      <c r="I12" s="19">
        <f>SUMIF(atleti!$D$6:$D$40,$C12,atleti!M$6:M$40)</f>
        <v>0</v>
      </c>
      <c r="J12" s="19">
        <f>SUMIF(atleti!$D$6:$D$40,$C12,atleti!P$6:P$40)</f>
        <v>0</v>
      </c>
      <c r="K12" s="19">
        <f>SUMIF(atleti!$D$6:$D$40,$C12,atleti!Q$6:Q$40)</f>
        <v>0</v>
      </c>
      <c r="L12" s="18">
        <f t="shared" si="0"/>
        <v>16</v>
      </c>
    </row>
    <row r="13" spans="1:13">
      <c r="A13" s="19">
        <v>9</v>
      </c>
      <c r="B13" s="40" t="s">
        <v>150</v>
      </c>
      <c r="C13" s="19">
        <v>3414</v>
      </c>
      <c r="D13" s="19" t="s">
        <v>34</v>
      </c>
      <c r="E13" s="17">
        <f>SUMIF(atleti!$D$6:$D$40,$C13,atleti!F$6:F$40)</f>
        <v>15</v>
      </c>
      <c r="F13" s="19">
        <f>SUMIF(atleti!$D$6:$D$40,$C13,atleti!H$6:H$40)</f>
        <v>0</v>
      </c>
      <c r="G13" s="19">
        <f>SUMIF(atleti!$D$6:$D$40,$C13,atleti!J$6:J$40)</f>
        <v>0</v>
      </c>
      <c r="H13" s="19">
        <f>SUMIF(atleti!$D$6:$D$40,$C13,atleti!K$6:K$40)</f>
        <v>0</v>
      </c>
      <c r="I13" s="19">
        <f>SUMIF(atleti!$D$6:$D$40,$C13,atleti!M$6:M$40)</f>
        <v>0</v>
      </c>
      <c r="J13" s="19">
        <f>SUMIF(atleti!$D$6:$D$40,$C13,atleti!P$6:P$40)</f>
        <v>0</v>
      </c>
      <c r="K13" s="19">
        <f>SUMIF(atleti!$D$6:$D$40,$C13,atleti!Q$6:Q$40)</f>
        <v>0</v>
      </c>
      <c r="L13" s="18">
        <f t="shared" si="0"/>
        <v>15</v>
      </c>
    </row>
    <row r="14" spans="1:13">
      <c r="A14" s="19">
        <v>10</v>
      </c>
      <c r="B14" s="38" t="s">
        <v>51</v>
      </c>
      <c r="C14" s="39">
        <v>437</v>
      </c>
      <c r="D14" s="19" t="s">
        <v>8</v>
      </c>
      <c r="E14" s="17">
        <f>SUMIF(atleti!$D$6:$D$40,$C14,atleti!F$6:F$40)</f>
        <v>11</v>
      </c>
      <c r="F14" s="19">
        <f>SUMIF(atleti!$D$6:$D$40,$C14,atleti!H$6:H$40)</f>
        <v>0</v>
      </c>
      <c r="G14" s="19">
        <f>SUMIF(atleti!$D$6:$D$40,$C14,atleti!J$6:J$40)</f>
        <v>0</v>
      </c>
      <c r="H14" s="19">
        <f>SUMIF(atleti!$D$6:$D$40,$C14,atleti!K$6:K$40)</f>
        <v>0</v>
      </c>
      <c r="I14" s="19">
        <f>SUMIF(atleti!$D$6:$D$40,$C14,atleti!M$6:M$40)</f>
        <v>0</v>
      </c>
      <c r="J14" s="19">
        <f>SUMIF(atleti!$D$6:$D$40,$C14,atleti!P$6:P$40)</f>
        <v>0</v>
      </c>
      <c r="K14" s="19">
        <f>SUMIF(atleti!$D$6:$D$40,$C14,atleti!Q$6:Q$40)</f>
        <v>0</v>
      </c>
      <c r="L14" s="18">
        <f t="shared" si="0"/>
        <v>11</v>
      </c>
    </row>
    <row r="15" spans="1:13">
      <c r="A15" s="19">
        <v>11</v>
      </c>
      <c r="B15" s="38" t="s">
        <v>73</v>
      </c>
      <c r="C15" s="38">
        <v>3324</v>
      </c>
      <c r="D15" s="19" t="s">
        <v>8</v>
      </c>
      <c r="E15" s="17">
        <f>SUMIF(atleti!$D$6:$D$40,$C15,atleti!F$6:F$40)</f>
        <v>8</v>
      </c>
      <c r="F15" s="19">
        <f>SUMIF(atleti!$D$6:$D$40,$C15,atleti!H$6:H$40)</f>
        <v>0</v>
      </c>
      <c r="G15" s="19">
        <f>SUMIF(atleti!$D$6:$D$40,$C15,atleti!J$6:J$40)</f>
        <v>0</v>
      </c>
      <c r="H15" s="19">
        <f>SUMIF(atleti!$D$6:$D$40,$C15,atleti!K$6:K$40)</f>
        <v>0</v>
      </c>
      <c r="I15" s="19">
        <f>SUMIF(atleti!$D$6:$D$40,$C15,atleti!M$6:M$40)</f>
        <v>0</v>
      </c>
      <c r="J15" s="19">
        <f>SUMIF(atleti!$D$6:$D$40,$C15,atleti!P$6:P$40)</f>
        <v>0</v>
      </c>
      <c r="K15" s="19">
        <f>SUMIF(atleti!$D$6:$D$40,$C15,atleti!Q$6:Q$40)</f>
        <v>0</v>
      </c>
      <c r="L15" s="18">
        <f t="shared" si="0"/>
        <v>8</v>
      </c>
    </row>
    <row r="16" spans="1:13">
      <c r="A16" s="19">
        <v>12</v>
      </c>
      <c r="B16" s="40" t="s">
        <v>61</v>
      </c>
      <c r="C16" s="19">
        <v>2695</v>
      </c>
      <c r="D16" s="19" t="s">
        <v>10</v>
      </c>
      <c r="E16" s="17">
        <f>SUMIF(atleti!$D$6:$D$40,$C16,atleti!F$6:F$40)</f>
        <v>2</v>
      </c>
      <c r="F16" s="19">
        <f>SUMIF(atleti!$D$6:$D$40,$C16,atleti!H$6:H$40)</f>
        <v>0</v>
      </c>
      <c r="G16" s="19">
        <f>SUMIF(atleti!$D$6:$D$40,$C16,atleti!J$6:J$40)</f>
        <v>0</v>
      </c>
      <c r="H16" s="19">
        <f>SUMIF(atleti!$D$6:$D$40,$C16,atleti!K$6:K$40)</f>
        <v>0</v>
      </c>
      <c r="I16" s="19">
        <f>SUMIF(atleti!$D$6:$D$40,$C16,atleti!M$6:M$40)</f>
        <v>0</v>
      </c>
      <c r="J16" s="19">
        <f>SUMIF(atleti!$D$6:$D$40,$C16,atleti!P$6:P$40)</f>
        <v>0</v>
      </c>
      <c r="K16" s="19">
        <f>SUMIF(atleti!$D$6:$D$40,$C16,atleti!Q$6:Q$40)</f>
        <v>0</v>
      </c>
      <c r="L16" s="18">
        <f t="shared" si="0"/>
        <v>2</v>
      </c>
    </row>
    <row r="17" spans="1:12">
      <c r="A17" s="19">
        <v>13</v>
      </c>
      <c r="B17" s="38" t="s">
        <v>62</v>
      </c>
      <c r="C17" s="39">
        <v>2104</v>
      </c>
      <c r="D17" s="19" t="s">
        <v>8</v>
      </c>
      <c r="E17" s="17">
        <f>SUMIF(atleti!$D$6:$D$40,$C17,atleti!F$6:F$40)</f>
        <v>1</v>
      </c>
      <c r="F17" s="19">
        <f>SUMIF(atleti!$D$6:$D$40,$C17,atleti!H$6:H$40)</f>
        <v>0</v>
      </c>
      <c r="G17" s="19">
        <f>SUMIF(atleti!$D$6:$D$40,$C17,atleti!J$6:J$40)</f>
        <v>0</v>
      </c>
      <c r="H17" s="19">
        <f>SUMIF(atleti!$D$6:$D$40,$C17,atleti!K$6:K$40)</f>
        <v>0</v>
      </c>
      <c r="I17" s="19">
        <f>SUMIF(atleti!$D$6:$D$40,$C17,atleti!M$6:M$40)</f>
        <v>0</v>
      </c>
      <c r="J17" s="19">
        <f>SUMIF(atleti!$D$6:$D$40,$C17,atleti!P$6:P$40)</f>
        <v>0</v>
      </c>
      <c r="K17" s="19">
        <f>SUMIF(atleti!$D$6:$D$40,$C17,atleti!Q$6:Q$40)</f>
        <v>0</v>
      </c>
      <c r="L17" s="18">
        <f t="shared" si="0"/>
        <v>1</v>
      </c>
    </row>
    <row r="18" spans="1:1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2" ht="18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</row>
    <row r="20" spans="1:12" ht="12.95" customHeight="1">
      <c r="A20" s="5"/>
      <c r="B20" s="6" t="s">
        <v>15</v>
      </c>
      <c r="C20" s="7" t="s">
        <v>44</v>
      </c>
      <c r="D20" s="7" t="s">
        <v>0</v>
      </c>
      <c r="E20" s="8">
        <v>1</v>
      </c>
      <c r="F20" s="7">
        <v>2</v>
      </c>
      <c r="G20" s="7">
        <v>3</v>
      </c>
      <c r="H20" s="7">
        <v>4</v>
      </c>
      <c r="I20" s="7">
        <v>5</v>
      </c>
      <c r="J20" s="7">
        <v>6</v>
      </c>
      <c r="K20" s="7" t="s">
        <v>12</v>
      </c>
      <c r="L20" s="9" t="s">
        <v>13</v>
      </c>
    </row>
    <row r="21" spans="1:12">
      <c r="A21" s="19">
        <v>1</v>
      </c>
      <c r="B21" s="38" t="s">
        <v>29</v>
      </c>
      <c r="C21" s="39">
        <v>749</v>
      </c>
      <c r="D21" s="19" t="s">
        <v>10</v>
      </c>
      <c r="E21" s="17">
        <f>SUMIF(atleti!$D$44:$D$85,$C21,atleti!F$44:F$85)</f>
        <v>54</v>
      </c>
      <c r="F21" s="19">
        <f>SUMIF(atleti!$D$44:$D$85,$C21,atleti!H$44:H$85)</f>
        <v>0</v>
      </c>
      <c r="G21" s="19">
        <f>SUMIF(atleti!$D$44:$D$85,$C21,atleti!J$44:J$85)</f>
        <v>0</v>
      </c>
      <c r="H21" s="19">
        <f>SUMIF(atleti!$D$44:$D$85,$C21,atleti!K$44:K$85)</f>
        <v>0</v>
      </c>
      <c r="I21" s="19">
        <f>SUMIF(atleti!$D$44:$D$85,$C21,atleti!M$44:M$85)</f>
        <v>0</v>
      </c>
      <c r="J21" s="19">
        <f>SUMIF(atleti!$D$44:$D$85,$C21,atleti!P$44:P$85)</f>
        <v>0</v>
      </c>
      <c r="K21" s="19">
        <f>SUMIF(atleti!$D$44:$D$85,$C21,atleti!Q$44:Q$85)</f>
        <v>0</v>
      </c>
      <c r="L21" s="18">
        <f t="shared" ref="L21:L35" si="1">+E21+F21+G21+H21+I21+J21+K21</f>
        <v>54</v>
      </c>
    </row>
    <row r="22" spans="1:12">
      <c r="A22" s="19">
        <v>2</v>
      </c>
      <c r="B22" s="38" t="s">
        <v>30</v>
      </c>
      <c r="C22" s="42">
        <v>550</v>
      </c>
      <c r="D22" s="19" t="s">
        <v>9</v>
      </c>
      <c r="E22" s="17">
        <f>SUMIF(atleti!$D$44:$D$85,$C22,atleti!F$44:F$85)</f>
        <v>35</v>
      </c>
      <c r="F22" s="19">
        <f>SUMIF(atleti!$D$44:$D$85,$C22,atleti!H$44:H$85)</f>
        <v>0</v>
      </c>
      <c r="G22" s="19">
        <f>SUMIF(atleti!$D$44:$D$85,$C22,atleti!J$44:J$85)</f>
        <v>0</v>
      </c>
      <c r="H22" s="19">
        <f>SUMIF(atleti!$D$44:$D$85,$C22,atleti!K$44:K$85)</f>
        <v>0</v>
      </c>
      <c r="I22" s="19">
        <f>SUMIF(atleti!$D$44:$D$85,$C22,atleti!M$44:M$85)</f>
        <v>0</v>
      </c>
      <c r="J22" s="19">
        <f>SUMIF(atleti!$D$44:$D$85,$C22,atleti!P$44:P$85)</f>
        <v>0</v>
      </c>
      <c r="K22" s="19">
        <f>SUMIF(atleti!$D$44:$D$85,$C22,atleti!Q$44:Q$85)</f>
        <v>0</v>
      </c>
      <c r="L22" s="18">
        <f t="shared" si="1"/>
        <v>35</v>
      </c>
    </row>
    <row r="23" spans="1:12">
      <c r="A23" s="19">
        <v>3</v>
      </c>
      <c r="B23" s="38" t="s">
        <v>32</v>
      </c>
      <c r="C23" s="39">
        <v>955</v>
      </c>
      <c r="D23" s="19" t="s">
        <v>8</v>
      </c>
      <c r="E23" s="17">
        <f>SUMIF(atleti!$D$44:$D$85,$C23,atleti!F$44:F$85)</f>
        <v>29</v>
      </c>
      <c r="F23" s="19">
        <f>SUMIF(atleti!$D$44:$D$85,$C23,atleti!H$44:H$85)</f>
        <v>0</v>
      </c>
      <c r="G23" s="19">
        <f>SUMIF(atleti!$D$44:$D$85,$C23,atleti!J$44:J$85)</f>
        <v>0</v>
      </c>
      <c r="H23" s="19">
        <f>SUMIF(atleti!$D$44:$D$85,$C23,atleti!K$44:K$85)</f>
        <v>0</v>
      </c>
      <c r="I23" s="19">
        <f>SUMIF(atleti!$D$44:$D$85,$C23,atleti!M$44:M$85)</f>
        <v>0</v>
      </c>
      <c r="J23" s="19">
        <f>SUMIF(atleti!$D$44:$D$85,$C23,atleti!P$44:P$85)</f>
        <v>0</v>
      </c>
      <c r="K23" s="19">
        <f>SUMIF(atleti!$D$44:$D$85,$C23,atleti!Q$44:Q$85)</f>
        <v>0</v>
      </c>
      <c r="L23" s="18">
        <f t="shared" si="1"/>
        <v>29</v>
      </c>
    </row>
    <row r="24" spans="1:12">
      <c r="A24" s="19">
        <v>4</v>
      </c>
      <c r="B24" s="38" t="s">
        <v>33</v>
      </c>
      <c r="C24" s="39">
        <v>3051</v>
      </c>
      <c r="D24" s="19" t="s">
        <v>8</v>
      </c>
      <c r="E24" s="17">
        <f>SUMIF(atleti!$D$44:$D$85,$C24,atleti!F$44:F$85)</f>
        <v>25</v>
      </c>
      <c r="F24" s="19">
        <f>SUMIF(atleti!$D$44:$D$85,$C24,atleti!H$44:H$85)</f>
        <v>0</v>
      </c>
      <c r="G24" s="19">
        <f>SUMIF(atleti!$D$44:$D$85,$C24,atleti!J$44:J$85)</f>
        <v>0</v>
      </c>
      <c r="H24" s="19">
        <f>SUMIF(atleti!$D$44:$D$85,$C24,atleti!K$44:K$85)</f>
        <v>0</v>
      </c>
      <c r="I24" s="19">
        <f>SUMIF(atleti!$D$44:$D$85,$C24,atleti!M$44:M$85)</f>
        <v>0</v>
      </c>
      <c r="J24" s="19">
        <f>SUMIF(atleti!$D$44:$D$85,$C24,atleti!P$44:P$85)</f>
        <v>0</v>
      </c>
      <c r="K24" s="19">
        <f>SUMIF(atleti!$D$44:$D$85,$C24,atleti!Q$44:Q$85)</f>
        <v>0</v>
      </c>
      <c r="L24" s="18">
        <f t="shared" si="1"/>
        <v>25</v>
      </c>
    </row>
    <row r="25" spans="1:12">
      <c r="A25" s="19">
        <v>5</v>
      </c>
      <c r="B25" s="40" t="s">
        <v>150</v>
      </c>
      <c r="C25" s="19">
        <v>3414</v>
      </c>
      <c r="D25" s="19" t="s">
        <v>34</v>
      </c>
      <c r="E25" s="17">
        <f>SUMIF(atleti!$D$44:$D$85,$C25,atleti!F$44:F$85)</f>
        <v>21</v>
      </c>
      <c r="F25" s="19">
        <f>SUMIF(atleti!$D$44:$D$85,$C25,atleti!H$44:H$85)</f>
        <v>0</v>
      </c>
      <c r="G25" s="19">
        <f>SUMIF(atleti!$D$44:$D$85,$C25,atleti!J$44:J$85)</f>
        <v>0</v>
      </c>
      <c r="H25" s="19">
        <f>SUMIF(atleti!$D$44:$D$85,$C25,atleti!K$44:K$85)</f>
        <v>0</v>
      </c>
      <c r="I25" s="19">
        <f>SUMIF(atleti!$D$44:$D$85,$C25,atleti!M$44:M$85)</f>
        <v>0</v>
      </c>
      <c r="J25" s="19">
        <f>SUMIF(atleti!$D$44:$D$85,$C25,atleti!P$44:P$85)</f>
        <v>0</v>
      </c>
      <c r="K25" s="19">
        <f>SUMIF(atleti!$D$44:$D$85,$C25,atleti!Q$44:Q$85)</f>
        <v>0</v>
      </c>
      <c r="L25" s="18">
        <f t="shared" si="1"/>
        <v>21</v>
      </c>
    </row>
    <row r="26" spans="1:12">
      <c r="A26" s="19">
        <v>6</v>
      </c>
      <c r="B26" s="38" t="s">
        <v>31</v>
      </c>
      <c r="C26" s="39">
        <v>376</v>
      </c>
      <c r="D26" s="19" t="s">
        <v>7</v>
      </c>
      <c r="E26" s="17">
        <f>SUMIF(atleti!$D$44:$D$85,$C26,atleti!F$44:F$85)</f>
        <v>20</v>
      </c>
      <c r="F26" s="19">
        <f>SUMIF(atleti!$D$44:$D$85,$C26,atleti!H$44:H$85)</f>
        <v>0</v>
      </c>
      <c r="G26" s="19">
        <f>SUMIF(atleti!$D$44:$D$85,$C26,atleti!J$44:J$85)</f>
        <v>0</v>
      </c>
      <c r="H26" s="19">
        <f>SUMIF(atleti!$D$44:$D$85,$C26,atleti!K$44:K$85)</f>
        <v>0</v>
      </c>
      <c r="I26" s="19">
        <f>SUMIF(atleti!$D$44:$D$85,$C26,atleti!M$44:M$85)</f>
        <v>0</v>
      </c>
      <c r="J26" s="19">
        <f>SUMIF(atleti!$D$44:$D$85,$C26,atleti!P$44:P$85)</f>
        <v>0</v>
      </c>
      <c r="K26" s="19">
        <f>SUMIF(atleti!$D$44:$D$85,$C26,atleti!Q$44:Q$85)</f>
        <v>0</v>
      </c>
      <c r="L26" s="18">
        <f t="shared" si="1"/>
        <v>20</v>
      </c>
    </row>
    <row r="27" spans="1:12">
      <c r="A27" s="19">
        <v>7</v>
      </c>
      <c r="B27" s="38" t="s">
        <v>57</v>
      </c>
      <c r="C27" s="39">
        <v>2938</v>
      </c>
      <c r="D27" s="19" t="s">
        <v>52</v>
      </c>
      <c r="E27" s="17">
        <f>SUMIF(atleti!$D$44:$D$85,$C27,atleti!F$44:F$85)</f>
        <v>19</v>
      </c>
      <c r="F27" s="19">
        <f>SUMIF(atleti!$D$44:$D$85,$C27,atleti!H$44:H$85)</f>
        <v>0</v>
      </c>
      <c r="G27" s="19">
        <f>SUMIF(atleti!$D$44:$D$85,$C27,atleti!J$44:J$85)</f>
        <v>0</v>
      </c>
      <c r="H27" s="19">
        <f>SUMIF(atleti!$D$44:$D$85,$C27,atleti!K$44:K$85)</f>
        <v>0</v>
      </c>
      <c r="I27" s="19">
        <f>SUMIF(atleti!$D$44:$D$85,$C27,atleti!M$44:M$85)</f>
        <v>0</v>
      </c>
      <c r="J27" s="19">
        <f>SUMIF(atleti!$D$44:$D$85,$C27,atleti!P$44:P$85)</f>
        <v>0</v>
      </c>
      <c r="K27" s="19">
        <f>SUMIF(atleti!$D$44:$D$85,$C27,atleti!Q$44:Q$85)</f>
        <v>0</v>
      </c>
      <c r="L27" s="18">
        <f t="shared" si="1"/>
        <v>19</v>
      </c>
    </row>
    <row r="28" spans="1:12">
      <c r="A28" s="19">
        <v>8</v>
      </c>
      <c r="B28" s="38" t="s">
        <v>141</v>
      </c>
      <c r="C28" s="39">
        <v>3342</v>
      </c>
      <c r="D28" s="19" t="s">
        <v>9</v>
      </c>
      <c r="E28" s="17">
        <f>SUMIF(atleti!$D$44:$D$85,$C28,atleti!F$44:F$85)</f>
        <v>18</v>
      </c>
      <c r="F28" s="19">
        <f>SUMIF(atleti!$D$44:$D$85,$C28,atleti!H$44:H$85)</f>
        <v>0</v>
      </c>
      <c r="G28" s="19">
        <f>SUMIF(atleti!$D$44:$D$85,$C28,atleti!J$44:J$85)</f>
        <v>0</v>
      </c>
      <c r="H28" s="19">
        <f>SUMIF(atleti!$D$44:$D$85,$C28,atleti!K$44:K$85)</f>
        <v>0</v>
      </c>
      <c r="I28" s="19">
        <f>SUMIF(atleti!$D$44:$D$85,$C28,atleti!M$44:M$85)</f>
        <v>0</v>
      </c>
      <c r="J28" s="19">
        <f>SUMIF(atleti!$D$44:$D$85,$C28,atleti!P$44:P$85)</f>
        <v>0</v>
      </c>
      <c r="K28" s="19">
        <f>SUMIF(atleti!$D$44:$D$85,$C28,atleti!Q$44:Q$85)</f>
        <v>0</v>
      </c>
      <c r="L28" s="18">
        <f t="shared" si="1"/>
        <v>18</v>
      </c>
    </row>
    <row r="29" spans="1:12">
      <c r="A29" s="19">
        <v>9</v>
      </c>
      <c r="B29" s="38" t="s">
        <v>51</v>
      </c>
      <c r="C29" s="39">
        <v>437</v>
      </c>
      <c r="D29" s="19" t="s">
        <v>8</v>
      </c>
      <c r="E29" s="17">
        <f>SUMIF(atleti!$D$44:$D$85,$C29,atleti!F$44:F$85)</f>
        <v>17</v>
      </c>
      <c r="F29" s="19">
        <f>SUMIF(atleti!$D$44:$D$85,$C29,atleti!H$44:H$85)</f>
        <v>0</v>
      </c>
      <c r="G29" s="19">
        <f>SUMIF(atleti!$D$44:$D$85,$C29,atleti!J$44:J$85)</f>
        <v>0</v>
      </c>
      <c r="H29" s="19">
        <f>SUMIF(atleti!$D$44:$D$85,$C29,atleti!K$44:K$85)</f>
        <v>0</v>
      </c>
      <c r="I29" s="19">
        <f>SUMIF(atleti!$D$44:$D$85,$C29,atleti!M$44:M$85)</f>
        <v>0</v>
      </c>
      <c r="J29" s="19">
        <f>SUMIF(atleti!$D$44:$D$85,$C29,atleti!P$44:P$85)</f>
        <v>0</v>
      </c>
      <c r="K29" s="19">
        <f>SUMIF(atleti!$D$44:$D$85,$C29,atleti!Q$44:Q$85)</f>
        <v>0</v>
      </c>
      <c r="L29" s="18">
        <f t="shared" si="1"/>
        <v>17</v>
      </c>
    </row>
    <row r="30" spans="1:12">
      <c r="A30" s="19">
        <v>10</v>
      </c>
      <c r="B30" s="38" t="s">
        <v>73</v>
      </c>
      <c r="C30" s="38">
        <v>3324</v>
      </c>
      <c r="D30" s="19" t="s">
        <v>8</v>
      </c>
      <c r="E30" s="17">
        <f>SUMIF(atleti!$D$44:$D$85,$C30,atleti!F$44:F$85)</f>
        <v>16</v>
      </c>
      <c r="F30" s="19">
        <f>SUMIF(atleti!$D$44:$D$85,$C30,atleti!H$44:H$85)</f>
        <v>0</v>
      </c>
      <c r="G30" s="19">
        <f>SUMIF(atleti!$D$44:$D$85,$C30,atleti!J$44:J$85)</f>
        <v>0</v>
      </c>
      <c r="H30" s="19">
        <f>SUMIF(atleti!$D$44:$D$85,$C30,atleti!K$44:K$85)</f>
        <v>0</v>
      </c>
      <c r="I30" s="19">
        <f>SUMIF(atleti!$D$44:$D$85,$C30,atleti!M$44:M$85)</f>
        <v>0</v>
      </c>
      <c r="J30" s="19">
        <f>SUMIF(atleti!$D$44:$D$85,$C30,atleti!P$44:P$85)</f>
        <v>0</v>
      </c>
      <c r="K30" s="19">
        <f>SUMIF(atleti!$D$44:$D$85,$C30,atleti!Q$44:Q$85)</f>
        <v>0</v>
      </c>
      <c r="L30" s="18">
        <f t="shared" si="1"/>
        <v>16</v>
      </c>
    </row>
    <row r="31" spans="1:12">
      <c r="A31" s="19">
        <v>11</v>
      </c>
      <c r="B31" s="38" t="s">
        <v>157</v>
      </c>
      <c r="C31" s="38">
        <v>2882</v>
      </c>
      <c r="D31" s="19" t="s">
        <v>8</v>
      </c>
      <c r="E31" s="17">
        <f>SUMIF(atleti!$D$44:$D$85,$C31,atleti!F$44:F$85)</f>
        <v>12</v>
      </c>
      <c r="F31" s="19">
        <f>SUMIF(atleti!$D$44:$D$85,$C31,atleti!H$44:H$85)</f>
        <v>0</v>
      </c>
      <c r="G31" s="19">
        <f>SUMIF(atleti!$D$44:$D$85,$C31,atleti!J$44:J$85)</f>
        <v>0</v>
      </c>
      <c r="H31" s="19">
        <f>SUMIF(atleti!$D$44:$D$85,$C31,atleti!K$44:K$85)</f>
        <v>0</v>
      </c>
      <c r="I31" s="19">
        <f>SUMIF(atleti!$D$44:$D$85,$C31,atleti!M$44:M$85)</f>
        <v>0</v>
      </c>
      <c r="J31" s="19">
        <f>SUMIF(atleti!$D$44:$D$85,$C31,atleti!P$44:P$85)</f>
        <v>0</v>
      </c>
      <c r="K31" s="19">
        <f>SUMIF(atleti!$D$44:$D$85,$C31,atleti!Q$44:Q$85)</f>
        <v>0</v>
      </c>
      <c r="L31" s="18">
        <f t="shared" si="1"/>
        <v>12</v>
      </c>
    </row>
    <row r="32" spans="1:12">
      <c r="A32" s="19">
        <v>12</v>
      </c>
      <c r="B32" s="40" t="s">
        <v>61</v>
      </c>
      <c r="C32" s="19">
        <v>2695</v>
      </c>
      <c r="D32" s="19" t="s">
        <v>10</v>
      </c>
      <c r="E32" s="17">
        <f>SUMIF(atleti!$D$44:$D$85,$C32,atleti!F$44:F$85)</f>
        <v>6</v>
      </c>
      <c r="F32" s="19">
        <f>SUMIF(atleti!$D$44:$D$85,$C32,atleti!H$44:H$85)</f>
        <v>0</v>
      </c>
      <c r="G32" s="19">
        <f>SUMIF(atleti!$D$44:$D$85,$C32,atleti!J$44:J$85)</f>
        <v>0</v>
      </c>
      <c r="H32" s="19">
        <f>SUMIF(atleti!$D$44:$D$85,$C32,atleti!K$44:K$85)</f>
        <v>0</v>
      </c>
      <c r="I32" s="19">
        <f>SUMIF(atleti!$D$44:$D$85,$C32,atleti!M$44:M$85)</f>
        <v>0</v>
      </c>
      <c r="J32" s="19">
        <f>SUMIF(atleti!$D$44:$D$85,$C32,atleti!P$44:P$85)</f>
        <v>0</v>
      </c>
      <c r="K32" s="19">
        <f>SUMIF(atleti!$D$44:$D$85,$C32,atleti!Q$44:Q$85)</f>
        <v>0</v>
      </c>
      <c r="L32" s="18">
        <f t="shared" si="1"/>
        <v>6</v>
      </c>
    </row>
    <row r="33" spans="1:12">
      <c r="A33" s="19">
        <v>13</v>
      </c>
      <c r="B33" s="38" t="s">
        <v>62</v>
      </c>
      <c r="C33" s="39">
        <v>2104</v>
      </c>
      <c r="D33" s="19" t="s">
        <v>8</v>
      </c>
      <c r="E33" s="17">
        <f>SUMIF(atleti!$D$44:$D$85,$C33,atleti!F$44:F$85)</f>
        <v>2</v>
      </c>
      <c r="F33" s="19">
        <f>SUMIF(atleti!$D$44:$D$85,$C33,atleti!H$44:H$85)</f>
        <v>0</v>
      </c>
      <c r="G33" s="19">
        <f>SUMIF(atleti!$D$44:$D$85,$C33,atleti!J$44:J$85)</f>
        <v>0</v>
      </c>
      <c r="H33" s="19">
        <f>SUMIF(atleti!$D$44:$D$85,$C33,atleti!K$44:K$85)</f>
        <v>0</v>
      </c>
      <c r="I33" s="19">
        <f>SUMIF(atleti!$D$44:$D$85,$C33,atleti!M$44:M$85)</f>
        <v>0</v>
      </c>
      <c r="J33" s="19">
        <f>SUMIF(atleti!$D$44:$D$85,$C33,atleti!P$44:P$85)</f>
        <v>0</v>
      </c>
      <c r="K33" s="19">
        <f>SUMIF(atleti!$D$44:$D$85,$C33,atleti!Q$44:Q$85)</f>
        <v>0</v>
      </c>
      <c r="L33" s="18">
        <f t="shared" si="1"/>
        <v>2</v>
      </c>
    </row>
    <row r="34" spans="1:12">
      <c r="A34" s="19">
        <v>14</v>
      </c>
      <c r="B34" s="38" t="s">
        <v>114</v>
      </c>
      <c r="C34" s="38">
        <v>3340</v>
      </c>
      <c r="D34" s="19" t="s">
        <v>38</v>
      </c>
      <c r="E34" s="17">
        <f>SUMIF(atleti!$D$44:$D$85,$C34,atleti!F$44:F$85)</f>
        <v>1</v>
      </c>
      <c r="F34" s="19">
        <f>SUMIF(atleti!$D$44:$D$85,$C34,atleti!H$44:H$85)</f>
        <v>0</v>
      </c>
      <c r="G34" s="19">
        <f>SUMIF(atleti!$D$44:$D$85,$C34,atleti!J$44:J$85)</f>
        <v>0</v>
      </c>
      <c r="H34" s="19">
        <f>SUMIF(atleti!$D$44:$D$85,$C34,atleti!K$44:K$85)</f>
        <v>0</v>
      </c>
      <c r="I34" s="19">
        <f>SUMIF(atleti!$D$44:$D$85,$C34,atleti!M$44:M$85)</f>
        <v>0</v>
      </c>
      <c r="J34" s="19">
        <f>SUMIF(atleti!$D$44:$D$85,$C34,atleti!P$44:P$85)</f>
        <v>0</v>
      </c>
      <c r="K34" s="19">
        <f>SUMIF(atleti!$D$44:$D$85,$C34,atleti!Q$44:Q$85)</f>
        <v>0</v>
      </c>
      <c r="L34" s="18">
        <f t="shared" si="1"/>
        <v>1</v>
      </c>
    </row>
    <row r="35" spans="1:12">
      <c r="A35" s="19">
        <v>15</v>
      </c>
      <c r="B35" s="38" t="s">
        <v>95</v>
      </c>
      <c r="C35" s="39">
        <v>949</v>
      </c>
      <c r="D35" s="19" t="s">
        <v>7</v>
      </c>
      <c r="E35" s="17">
        <f>SUMIF(atleti!$D$44:$D$85,$C35,atleti!F$44:F$85)</f>
        <v>1</v>
      </c>
      <c r="F35" s="19">
        <f>SUMIF(atleti!$D$44:$D$85,$C35,atleti!H$44:H$85)</f>
        <v>0</v>
      </c>
      <c r="G35" s="19">
        <f>SUMIF(atleti!$D$44:$D$85,$C35,atleti!J$44:J$85)</f>
        <v>0</v>
      </c>
      <c r="H35" s="19">
        <f>SUMIF(atleti!$D$44:$D$85,$C35,atleti!K$44:K$85)</f>
        <v>0</v>
      </c>
      <c r="I35" s="19">
        <f>SUMIF(atleti!$D$44:$D$85,$C35,atleti!M$44:M$85)</f>
        <v>0</v>
      </c>
      <c r="J35" s="19">
        <f>SUMIF(atleti!$D$44:$D$85,$C35,atleti!P$44:P$85)</f>
        <v>0</v>
      </c>
      <c r="K35" s="19">
        <f>SUMIF(atleti!$D$44:$D$85,$C35,atleti!Q$44:Q$85)</f>
        <v>0</v>
      </c>
      <c r="L35" s="18">
        <f t="shared" si="1"/>
        <v>1</v>
      </c>
    </row>
    <row r="36" spans="1:1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</row>
    <row r="37" spans="1:12" ht="18">
      <c r="A37" s="60" t="s">
        <v>23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</row>
    <row r="38" spans="1:12" ht="12.95" customHeight="1">
      <c r="A38" s="5"/>
      <c r="B38" s="6" t="s">
        <v>15</v>
      </c>
      <c r="C38" s="7" t="s">
        <v>44</v>
      </c>
      <c r="D38" s="7" t="s">
        <v>0</v>
      </c>
      <c r="E38" s="8">
        <v>1</v>
      </c>
      <c r="F38" s="7">
        <v>2</v>
      </c>
      <c r="G38" s="7">
        <v>3</v>
      </c>
      <c r="H38" s="7">
        <v>4</v>
      </c>
      <c r="I38" s="7">
        <v>5</v>
      </c>
      <c r="J38" s="7">
        <v>6</v>
      </c>
      <c r="K38" s="7" t="s">
        <v>12</v>
      </c>
      <c r="L38" s="9" t="s">
        <v>13</v>
      </c>
    </row>
    <row r="39" spans="1:12">
      <c r="A39" s="19">
        <v>1</v>
      </c>
      <c r="B39" s="38" t="s">
        <v>29</v>
      </c>
      <c r="C39" s="39">
        <v>749</v>
      </c>
      <c r="D39" s="19" t="s">
        <v>10</v>
      </c>
      <c r="E39" s="17">
        <f>SUMIF(atleti!$D$89:$D$126,$C39,atleti!F$89:F$126)</f>
        <v>55</v>
      </c>
      <c r="F39" s="19">
        <f>SUMIF(atleti!$D$89:$D$126,$C39,atleti!H$89:H$126)</f>
        <v>0</v>
      </c>
      <c r="G39" s="19">
        <f>SUMIF(atleti!$D$89:$D$126,$C39,atleti!J$89:J$126)</f>
        <v>0</v>
      </c>
      <c r="H39" s="19">
        <f>SUMIF(atleti!$D$89:$D$126,$C39,atleti!K$89:K$126)</f>
        <v>0</v>
      </c>
      <c r="I39" s="19">
        <f>SUMIF(atleti!$D$89:$D$126,$C39,atleti!M$89:M$126)</f>
        <v>0</v>
      </c>
      <c r="J39" s="19">
        <f>SUMIF(atleti!$D$89:$D$126,$C39,atleti!P$89:P$126)</f>
        <v>0</v>
      </c>
      <c r="K39" s="19">
        <f>SUMIF(atleti!$D$89:$D$126,$C39,atleti!Q$89:Q$126)</f>
        <v>0</v>
      </c>
      <c r="L39" s="18">
        <f t="shared" ref="L39:L50" si="2">+E39+F39+G39+H39+I39+J39+K39</f>
        <v>55</v>
      </c>
    </row>
    <row r="40" spans="1:12">
      <c r="A40" s="19">
        <v>2</v>
      </c>
      <c r="B40" s="38" t="s">
        <v>30</v>
      </c>
      <c r="C40" s="39">
        <v>550</v>
      </c>
      <c r="D40" s="19" t="s">
        <v>9</v>
      </c>
      <c r="E40" s="17">
        <f>SUMIF(atleti!$D$89:$D$126,$C40,atleti!F$89:F$126)</f>
        <v>50</v>
      </c>
      <c r="F40" s="19">
        <f>SUMIF(atleti!$D$89:$D$126,$C40,atleti!H$89:H$126)</f>
        <v>0</v>
      </c>
      <c r="G40" s="19">
        <f>SUMIF(atleti!$D$89:$D$126,$C40,atleti!J$89:J$126)</f>
        <v>0</v>
      </c>
      <c r="H40" s="19">
        <f>SUMIF(atleti!$D$89:$D$126,$C40,atleti!K$89:K$126)</f>
        <v>0</v>
      </c>
      <c r="I40" s="19">
        <f>SUMIF(atleti!$D$89:$D$126,$C40,atleti!M$89:M$126)</f>
        <v>0</v>
      </c>
      <c r="J40" s="19">
        <f>SUMIF(atleti!$D$89:$D$126,$C40,atleti!P$89:P$126)</f>
        <v>0</v>
      </c>
      <c r="K40" s="19">
        <f>SUMIF(atleti!$D$89:$D$126,$C40,atleti!Q$89:Q$126)</f>
        <v>0</v>
      </c>
      <c r="L40" s="18">
        <f t="shared" si="2"/>
        <v>50</v>
      </c>
    </row>
    <row r="41" spans="1:12">
      <c r="A41" s="19">
        <v>3</v>
      </c>
      <c r="B41" s="38" t="s">
        <v>33</v>
      </c>
      <c r="C41" s="42">
        <v>3051</v>
      </c>
      <c r="D41" s="19" t="s">
        <v>8</v>
      </c>
      <c r="E41" s="17">
        <f>SUMIF(atleti!$D$89:$D$126,$C41,atleti!F$89:F$126)</f>
        <v>30</v>
      </c>
      <c r="F41" s="19">
        <f>SUMIF(atleti!$D$89:$D$126,$C41,atleti!H$89:H$126)</f>
        <v>0</v>
      </c>
      <c r="G41" s="19">
        <f>SUMIF(atleti!$D$89:$D$126,$C41,atleti!J$89:J$126)</f>
        <v>0</v>
      </c>
      <c r="H41" s="19">
        <f>SUMIF(atleti!$D$89:$D$126,$C41,atleti!K$89:K$126)</f>
        <v>0</v>
      </c>
      <c r="I41" s="19">
        <f>SUMIF(atleti!$D$89:$D$126,$C41,atleti!M$89:M$126)</f>
        <v>0</v>
      </c>
      <c r="J41" s="19">
        <f>SUMIF(atleti!$D$89:$D$126,$C41,atleti!P$89:P$126)</f>
        <v>0</v>
      </c>
      <c r="K41" s="19">
        <f>SUMIF(atleti!$D$89:$D$126,$C41,atleti!Q$89:Q$126)</f>
        <v>0</v>
      </c>
      <c r="L41" s="18">
        <f t="shared" si="2"/>
        <v>30</v>
      </c>
    </row>
    <row r="42" spans="1:12">
      <c r="A42" s="19">
        <v>4</v>
      </c>
      <c r="B42" s="40" t="s">
        <v>150</v>
      </c>
      <c r="C42" s="19">
        <v>3414</v>
      </c>
      <c r="D42" s="19" t="s">
        <v>34</v>
      </c>
      <c r="E42" s="17">
        <f>SUMIF(atleti!$D$89:$D$126,$C42,atleti!F$89:F$126)</f>
        <v>22</v>
      </c>
      <c r="F42" s="19">
        <f>SUMIF(atleti!$D$89:$D$126,$C42,atleti!H$89:H$126)</f>
        <v>0</v>
      </c>
      <c r="G42" s="19">
        <f>SUMIF(atleti!$D$89:$D$126,$C42,atleti!J$89:J$126)</f>
        <v>0</v>
      </c>
      <c r="H42" s="19">
        <f>SUMIF(atleti!$D$89:$D$126,$C42,atleti!K$89:K$126)</f>
        <v>0</v>
      </c>
      <c r="I42" s="19">
        <f>SUMIF(atleti!$D$89:$D$126,$C42,atleti!M$89:M$126)</f>
        <v>0</v>
      </c>
      <c r="J42" s="19">
        <f>SUMIF(atleti!$D$89:$D$126,$C42,atleti!P$89:P$126)</f>
        <v>0</v>
      </c>
      <c r="K42" s="19">
        <f>SUMIF(atleti!$D$89:$D$126,$C42,atleti!Q$89:Q$126)</f>
        <v>0</v>
      </c>
      <c r="L42" s="18">
        <f t="shared" si="2"/>
        <v>22</v>
      </c>
    </row>
    <row r="43" spans="1:12">
      <c r="A43" s="19">
        <v>5</v>
      </c>
      <c r="B43" s="38" t="s">
        <v>157</v>
      </c>
      <c r="C43" s="38">
        <v>2882</v>
      </c>
      <c r="D43" s="19" t="s">
        <v>8</v>
      </c>
      <c r="E43" s="17">
        <f>SUMIF(atleti!$D$89:$D$126,$C43,atleti!F$89:F$126)</f>
        <v>20</v>
      </c>
      <c r="F43" s="19">
        <f>SUMIF(atleti!$D$89:$D$126,$C43,atleti!H$89:H$126)</f>
        <v>0</v>
      </c>
      <c r="G43" s="19">
        <f>SUMIF(atleti!$D$89:$D$126,$C43,atleti!J$89:J$126)</f>
        <v>0</v>
      </c>
      <c r="H43" s="19">
        <f>SUMIF(atleti!$D$89:$D$126,$C43,atleti!K$89:K$126)</f>
        <v>0</v>
      </c>
      <c r="I43" s="19">
        <f>SUMIF(atleti!$D$89:$D$126,$C43,atleti!M$89:M$126)</f>
        <v>0</v>
      </c>
      <c r="J43" s="19">
        <f>SUMIF(atleti!$D$89:$D$126,$C43,atleti!P$89:P$126)</f>
        <v>0</v>
      </c>
      <c r="K43" s="19">
        <f>SUMIF(atleti!$D$89:$D$126,$C43,atleti!Q$89:Q$126)</f>
        <v>0</v>
      </c>
      <c r="L43" s="18">
        <f t="shared" si="2"/>
        <v>20</v>
      </c>
    </row>
    <row r="44" spans="1:12">
      <c r="A44" s="19">
        <v>6</v>
      </c>
      <c r="B44" s="38" t="s">
        <v>73</v>
      </c>
      <c r="C44" s="38">
        <v>3324</v>
      </c>
      <c r="D44" s="19" t="s">
        <v>8</v>
      </c>
      <c r="E44" s="17">
        <f>SUMIF(atleti!$D$89:$D$126,$C44,atleti!F$89:F$126)</f>
        <v>16</v>
      </c>
      <c r="F44" s="19">
        <f>SUMIF(atleti!$D$89:$D$126,$C44,atleti!H$89:H$126)</f>
        <v>0</v>
      </c>
      <c r="G44" s="19">
        <f>SUMIF(atleti!$D$89:$D$126,$C44,atleti!J$89:J$126)</f>
        <v>0</v>
      </c>
      <c r="H44" s="19">
        <f>SUMIF(atleti!$D$89:$D$126,$C44,atleti!K$89:K$126)</f>
        <v>0</v>
      </c>
      <c r="I44" s="19">
        <f>SUMIF(atleti!$D$89:$D$126,$C44,atleti!M$89:M$126)</f>
        <v>0</v>
      </c>
      <c r="J44" s="19">
        <f>SUMIF(atleti!$D$89:$D$126,$C44,atleti!P$89:P$126)</f>
        <v>0</v>
      </c>
      <c r="K44" s="19">
        <f>SUMIF(atleti!$D$89:$D$126,$C44,atleti!Q$89:Q$126)</f>
        <v>0</v>
      </c>
      <c r="L44" s="18">
        <f t="shared" si="2"/>
        <v>16</v>
      </c>
    </row>
    <row r="45" spans="1:12">
      <c r="A45" s="19">
        <v>7</v>
      </c>
      <c r="B45" s="40" t="s">
        <v>61</v>
      </c>
      <c r="C45" s="19">
        <v>2695</v>
      </c>
      <c r="D45" s="19" t="s">
        <v>10</v>
      </c>
      <c r="E45" s="17">
        <f>SUMIF(atleti!$D$89:$D$126,$C45,atleti!F$89:F$126)</f>
        <v>13</v>
      </c>
      <c r="F45" s="19">
        <f>SUMIF(atleti!$D$89:$D$126,$C45,atleti!H$89:H$126)</f>
        <v>0</v>
      </c>
      <c r="G45" s="19">
        <f>SUMIF(atleti!$D$89:$D$126,$C45,atleti!J$89:J$126)</f>
        <v>0</v>
      </c>
      <c r="H45" s="19">
        <f>SUMIF(atleti!$D$89:$D$126,$C45,atleti!K$89:K$126)</f>
        <v>0</v>
      </c>
      <c r="I45" s="19">
        <f>SUMIF(atleti!$D$89:$D$126,$C45,atleti!M$89:M$126)</f>
        <v>0</v>
      </c>
      <c r="J45" s="19">
        <f>SUMIF(atleti!$D$89:$D$126,$C45,atleti!P$89:P$126)</f>
        <v>0</v>
      </c>
      <c r="K45" s="19">
        <f>SUMIF(atleti!$D$89:$D$126,$C45,atleti!Q$89:Q$126)</f>
        <v>0</v>
      </c>
      <c r="L45" s="18">
        <f t="shared" si="2"/>
        <v>13</v>
      </c>
    </row>
    <row r="46" spans="1:12">
      <c r="A46" s="19">
        <v>8</v>
      </c>
      <c r="B46" s="38" t="s">
        <v>62</v>
      </c>
      <c r="C46" s="39">
        <v>2104</v>
      </c>
      <c r="D46" s="19" t="s">
        <v>8</v>
      </c>
      <c r="E46" s="17">
        <f>SUMIF(atleti!$D$89:$D$126,$C46,atleti!F$89:F$126)</f>
        <v>13</v>
      </c>
      <c r="F46" s="19">
        <f>SUMIF(atleti!$D$89:$D$126,$C46,atleti!H$89:H$126)</f>
        <v>0</v>
      </c>
      <c r="G46" s="19">
        <f>SUMIF(atleti!$D$89:$D$126,$C46,atleti!J$89:J$126)</f>
        <v>0</v>
      </c>
      <c r="H46" s="19">
        <f>SUMIF(atleti!$D$89:$D$126,$C46,atleti!K$89:K$126)</f>
        <v>0</v>
      </c>
      <c r="I46" s="19">
        <f>SUMIF(atleti!$D$89:$D$126,$C46,atleti!M$89:M$126)</f>
        <v>0</v>
      </c>
      <c r="J46" s="19">
        <f>SUMIF(atleti!$D$89:$D$126,$C46,atleti!P$89:P$126)</f>
        <v>0</v>
      </c>
      <c r="K46" s="19">
        <f>SUMIF(atleti!$D$89:$D$126,$C46,atleti!Q$89:Q$126)</f>
        <v>0</v>
      </c>
      <c r="L46" s="18">
        <f t="shared" si="2"/>
        <v>13</v>
      </c>
    </row>
    <row r="47" spans="1:12">
      <c r="A47" s="19">
        <v>9</v>
      </c>
      <c r="B47" s="38" t="s">
        <v>51</v>
      </c>
      <c r="C47" s="39">
        <v>437</v>
      </c>
      <c r="D47" s="19" t="s">
        <v>8</v>
      </c>
      <c r="E47" s="17">
        <f>SUMIF(atleti!$D$89:$D$126,$C47,atleti!F$89:F$126)</f>
        <v>13</v>
      </c>
      <c r="F47" s="19">
        <f>SUMIF(atleti!$D$89:$D$126,$C47,atleti!H$89:H$126)</f>
        <v>0</v>
      </c>
      <c r="G47" s="19">
        <f>SUMIF(atleti!$D$89:$D$126,$C47,atleti!J$89:J$126)</f>
        <v>0</v>
      </c>
      <c r="H47" s="19">
        <f>SUMIF(atleti!$D$89:$D$126,$C47,atleti!K$89:K$126)</f>
        <v>0</v>
      </c>
      <c r="I47" s="19">
        <f>SUMIF(atleti!$D$89:$D$126,$C47,atleti!M$89:M$126)</f>
        <v>0</v>
      </c>
      <c r="J47" s="19">
        <f>SUMIF(atleti!$D$89:$D$126,$C47,atleti!P$89:P$126)</f>
        <v>0</v>
      </c>
      <c r="K47" s="19">
        <f>SUMIF(atleti!$D$89:$D$126,$C47,atleti!Q$89:Q$126)</f>
        <v>0</v>
      </c>
      <c r="L47" s="18">
        <f t="shared" si="2"/>
        <v>13</v>
      </c>
    </row>
    <row r="48" spans="1:12">
      <c r="A48" s="19">
        <v>10</v>
      </c>
      <c r="B48" s="38" t="s">
        <v>32</v>
      </c>
      <c r="C48" s="39">
        <v>955</v>
      </c>
      <c r="D48" s="19" t="s">
        <v>8</v>
      </c>
      <c r="E48" s="17">
        <f>SUMIF(atleti!$D$89:$D$126,$C48,atleti!F$89:F$126)</f>
        <v>12</v>
      </c>
      <c r="F48" s="19">
        <f>SUMIF(atleti!$D$89:$D$126,$C48,atleti!H$89:H$126)</f>
        <v>0</v>
      </c>
      <c r="G48" s="19">
        <f>SUMIF(atleti!$D$89:$D$126,$C48,atleti!J$89:J$126)</f>
        <v>0</v>
      </c>
      <c r="H48" s="19">
        <f>SUMIF(atleti!$D$89:$D$126,$C48,atleti!K$89:K$126)</f>
        <v>0</v>
      </c>
      <c r="I48" s="19">
        <f>SUMIF(atleti!$D$89:$D$126,$C48,atleti!M$89:M$126)</f>
        <v>0</v>
      </c>
      <c r="J48" s="19">
        <f>SUMIF(atleti!$D$89:$D$126,$C48,atleti!P$89:P$126)</f>
        <v>0</v>
      </c>
      <c r="K48" s="19">
        <f>SUMIF(atleti!$D$89:$D$126,$C48,atleti!Q$89:Q$126)</f>
        <v>0</v>
      </c>
      <c r="L48" s="18">
        <f t="shared" si="2"/>
        <v>12</v>
      </c>
    </row>
    <row r="49" spans="1:12">
      <c r="A49" s="19">
        <v>11</v>
      </c>
      <c r="B49" s="38" t="s">
        <v>95</v>
      </c>
      <c r="C49" s="39">
        <v>949</v>
      </c>
      <c r="D49" s="19" t="s">
        <v>7</v>
      </c>
      <c r="E49" s="17">
        <f>SUMIF(atleti!$D$89:$D$126,$C49,atleti!F$89:F$126)</f>
        <v>11</v>
      </c>
      <c r="F49" s="19">
        <f>SUMIF(atleti!$D$89:$D$126,$C49,atleti!H$89:H$126)</f>
        <v>0</v>
      </c>
      <c r="G49" s="19">
        <f>SUMIF(atleti!$D$89:$D$126,$C49,atleti!J$89:J$126)</f>
        <v>0</v>
      </c>
      <c r="H49" s="19">
        <f>SUMIF(atleti!$D$89:$D$126,$C49,atleti!K$89:K$126)</f>
        <v>0</v>
      </c>
      <c r="I49" s="19">
        <f>SUMIF(atleti!$D$89:$D$126,$C49,atleti!M$89:M$126)</f>
        <v>0</v>
      </c>
      <c r="J49" s="19">
        <f>SUMIF(atleti!$D$89:$D$126,$C49,atleti!P$89:P$126)</f>
        <v>0</v>
      </c>
      <c r="K49" s="19">
        <f>SUMIF(atleti!$D$89:$D$126,$C49,atleti!Q$89:Q$126)</f>
        <v>0</v>
      </c>
      <c r="L49" s="18">
        <f t="shared" si="2"/>
        <v>11</v>
      </c>
    </row>
    <row r="50" spans="1:12">
      <c r="A50" s="19">
        <v>12</v>
      </c>
      <c r="B50" s="38" t="s">
        <v>57</v>
      </c>
      <c r="C50" s="39">
        <v>2938</v>
      </c>
      <c r="D50" s="19" t="s">
        <v>52</v>
      </c>
      <c r="E50" s="17">
        <f>SUMIF(atleti!$D$89:$D$126,$C50,atleti!F$89:F$126)</f>
        <v>7</v>
      </c>
      <c r="F50" s="19">
        <f>SUMIF(atleti!$D$89:$D$126,$C50,atleti!H$89:H$126)</f>
        <v>0</v>
      </c>
      <c r="G50" s="19">
        <f>SUMIF(atleti!$D$89:$D$126,$C50,atleti!J$89:J$126)</f>
        <v>0</v>
      </c>
      <c r="H50" s="19">
        <f>SUMIF(atleti!$D$89:$D$126,$C50,atleti!K$89:K$126)</f>
        <v>0</v>
      </c>
      <c r="I50" s="19">
        <f>SUMIF(atleti!$D$89:$D$126,$C50,atleti!M$89:M$126)</f>
        <v>0</v>
      </c>
      <c r="J50" s="19">
        <f>SUMIF(atleti!$D$89:$D$126,$C50,atleti!P$89:P$126)</f>
        <v>0</v>
      </c>
      <c r="K50" s="19">
        <f>SUMIF(atleti!$D$89:$D$126,$C50,atleti!Q$89:Q$126)</f>
        <v>0</v>
      </c>
      <c r="L50" s="18">
        <f t="shared" si="2"/>
        <v>7</v>
      </c>
    </row>
    <row r="51" spans="1:12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</row>
    <row r="52" spans="1:12" ht="18">
      <c r="A52" s="60" t="s">
        <v>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2"/>
    </row>
    <row r="53" spans="1:12" ht="12.95" customHeight="1">
      <c r="A53" s="5"/>
      <c r="B53" s="6" t="s">
        <v>15</v>
      </c>
      <c r="C53" s="7" t="s">
        <v>44</v>
      </c>
      <c r="D53" s="7" t="s">
        <v>0</v>
      </c>
      <c r="E53" s="8">
        <v>1</v>
      </c>
      <c r="F53" s="7">
        <v>2</v>
      </c>
      <c r="G53" s="7">
        <v>3</v>
      </c>
      <c r="H53" s="7">
        <v>4</v>
      </c>
      <c r="I53" s="7">
        <v>5</v>
      </c>
      <c r="J53" s="7">
        <v>6</v>
      </c>
      <c r="K53" s="7" t="s">
        <v>12</v>
      </c>
      <c r="L53" s="9" t="s">
        <v>13</v>
      </c>
    </row>
    <row r="54" spans="1:12">
      <c r="A54" s="19">
        <v>1</v>
      </c>
      <c r="B54" s="38" t="s">
        <v>29</v>
      </c>
      <c r="C54" s="39">
        <v>749</v>
      </c>
      <c r="D54" s="19" t="s">
        <v>10</v>
      </c>
      <c r="E54" s="17">
        <f>SUMIF(atleti!$D$130:$D$147,$C54,atleti!F$130:F$147)</f>
        <v>32</v>
      </c>
      <c r="F54" s="17">
        <f>SUMIF(atleti!$D$130:$D$147,$C54,atleti!H$130:H$147)</f>
        <v>0</v>
      </c>
      <c r="G54" s="17">
        <f>SUMIF(atleti!$D$130:$D$147,$C54,atleti!J$130:J$147)</f>
        <v>0</v>
      </c>
      <c r="H54" s="17">
        <f>SUMIF(atleti!$D$130:$D$147,$C54,atleti!K$130:K$147)</f>
        <v>0</v>
      </c>
      <c r="I54" s="17">
        <f>SUMIF(atleti!$D$130:$D$147,$C54,atleti!M$130:M$147)</f>
        <v>0</v>
      </c>
      <c r="J54" s="17">
        <f>SUMIF(atleti!$D$130:$D$147,$C54,atleti!P$130:P$147)</f>
        <v>0</v>
      </c>
      <c r="K54" s="17">
        <f>SUMIF(atleti!$D$130:$D$147,$C54,atleti!Q$130:Q$147)</f>
        <v>0</v>
      </c>
      <c r="L54" s="43">
        <f t="shared" ref="L54:L61" si="3">+E54+F54+G54+H54+I54+J54+K54</f>
        <v>32</v>
      </c>
    </row>
    <row r="55" spans="1:12">
      <c r="A55" s="19">
        <v>2</v>
      </c>
      <c r="B55" s="40" t="s">
        <v>150</v>
      </c>
      <c r="C55" s="19">
        <v>3414</v>
      </c>
      <c r="D55" s="19" t="s">
        <v>34</v>
      </c>
      <c r="E55" s="17">
        <f>SUMIF(atleti!$D$130:$D$147,$C55,atleti!F$130:F$147)</f>
        <v>28</v>
      </c>
      <c r="F55" s="17">
        <f>SUMIF(atleti!$D$130:$D$147,$C55,atleti!H$130:H$147)</f>
        <v>0</v>
      </c>
      <c r="G55" s="17">
        <f>SUMIF(atleti!$D$130:$D$147,$C55,atleti!J$130:J$147)</f>
        <v>0</v>
      </c>
      <c r="H55" s="17">
        <f>SUMIF(atleti!$D$130:$D$147,$C55,atleti!K$130:K$147)</f>
        <v>0</v>
      </c>
      <c r="I55" s="17">
        <f>SUMIF(atleti!$D$130:$D$147,$C55,atleti!M$130:M$147)</f>
        <v>0</v>
      </c>
      <c r="J55" s="17">
        <f>SUMIF(atleti!$D$130:$D$147,$C55,atleti!P$130:P$147)</f>
        <v>0</v>
      </c>
      <c r="K55" s="17">
        <f>SUMIF(atleti!$D$130:$D$147,$C55,atleti!Q$130:Q$147)</f>
        <v>0</v>
      </c>
      <c r="L55" s="19">
        <f t="shared" si="3"/>
        <v>28</v>
      </c>
    </row>
    <row r="56" spans="1:12">
      <c r="A56" s="19">
        <v>3</v>
      </c>
      <c r="B56" s="38" t="s">
        <v>30</v>
      </c>
      <c r="C56" s="42">
        <v>550</v>
      </c>
      <c r="D56" s="19" t="s">
        <v>9</v>
      </c>
      <c r="E56" s="17">
        <f>SUMIF(atleti!$D$130:$D$147,$C56,atleti!F$130:F$147)</f>
        <v>23</v>
      </c>
      <c r="F56" s="17">
        <f>SUMIF(atleti!$D$130:$D$147,$C56,atleti!H$130:H$147)</f>
        <v>0</v>
      </c>
      <c r="G56" s="17">
        <f>SUMIF(atleti!$D$130:$D$147,$C56,atleti!J$130:J$147)</f>
        <v>0</v>
      </c>
      <c r="H56" s="17">
        <f>SUMIF(atleti!$D$130:$D$147,$C56,atleti!K$130:K$147)</f>
        <v>0</v>
      </c>
      <c r="I56" s="17">
        <f>SUMIF(atleti!$D$130:$D$147,$C56,atleti!M$130:M$147)</f>
        <v>0</v>
      </c>
      <c r="J56" s="17">
        <f>SUMIF(atleti!$D$130:$D$147,$C56,atleti!P$130:P$147)</f>
        <v>0</v>
      </c>
      <c r="K56" s="17">
        <f>SUMIF(atleti!$D$130:$D$147,$C56,atleti!Q$130:Q$147)</f>
        <v>0</v>
      </c>
      <c r="L56" s="19">
        <f t="shared" si="3"/>
        <v>23</v>
      </c>
    </row>
    <row r="57" spans="1:12">
      <c r="A57" s="19">
        <v>4</v>
      </c>
      <c r="B57" s="38" t="s">
        <v>73</v>
      </c>
      <c r="C57" s="38">
        <v>3324</v>
      </c>
      <c r="D57" s="19" t="s">
        <v>8</v>
      </c>
      <c r="E57" s="17">
        <f>SUMIF(atleti!$D$130:$D$147,$C57,atleti!F$130:F$147)</f>
        <v>20</v>
      </c>
      <c r="F57" s="17">
        <f>SUMIF(atleti!$D$130:$D$147,$C57,atleti!H$130:H$147)</f>
        <v>0</v>
      </c>
      <c r="G57" s="17">
        <f>SUMIF(atleti!$D$130:$D$147,$C57,atleti!J$130:J$147)</f>
        <v>0</v>
      </c>
      <c r="H57" s="17">
        <f>SUMIF(atleti!$D$130:$D$147,$C57,atleti!K$130:K$147)</f>
        <v>0</v>
      </c>
      <c r="I57" s="17">
        <f>SUMIF(atleti!$D$130:$D$147,$C57,atleti!M$130:M$147)</f>
        <v>0</v>
      </c>
      <c r="J57" s="17">
        <f>SUMIF(atleti!$D$130:$D$147,$C57,atleti!P$130:P$147)</f>
        <v>0</v>
      </c>
      <c r="K57" s="17">
        <f>SUMIF(atleti!$D$130:$D$147,$C57,atleti!Q$130:Q$147)</f>
        <v>0</v>
      </c>
      <c r="L57" s="19">
        <f t="shared" si="3"/>
        <v>20</v>
      </c>
    </row>
    <row r="58" spans="1:12">
      <c r="A58" s="19">
        <v>5</v>
      </c>
      <c r="B58" s="54" t="s">
        <v>61</v>
      </c>
      <c r="C58" s="19">
        <v>2695</v>
      </c>
      <c r="D58" s="19" t="s">
        <v>10</v>
      </c>
      <c r="E58" s="17">
        <f>SUMIF(atleti!$D$130:$D$147,$C58,atleti!F$130:F$147)</f>
        <v>19</v>
      </c>
      <c r="F58" s="17">
        <f>SUMIF(atleti!$D$130:$D$147,$C58,atleti!H$130:H$147)</f>
        <v>0</v>
      </c>
      <c r="G58" s="17">
        <f>SUMIF(atleti!$D$130:$D$147,$C58,atleti!J$130:J$147)</f>
        <v>0</v>
      </c>
      <c r="H58" s="17">
        <f>SUMIF(atleti!$D$130:$D$147,$C58,atleti!K$130:K$147)</f>
        <v>0</v>
      </c>
      <c r="I58" s="17">
        <f>SUMIF(atleti!$D$130:$D$147,$C58,atleti!M$130:M$147)</f>
        <v>0</v>
      </c>
      <c r="J58" s="17">
        <f>SUMIF(atleti!$D$130:$D$147,$C58,atleti!P$130:P$147)</f>
        <v>0</v>
      </c>
      <c r="K58" s="17">
        <f>SUMIF(atleti!$D$130:$D$147,$C58,atleti!Q$130:Q$147)</f>
        <v>0</v>
      </c>
      <c r="L58" s="19">
        <f t="shared" si="3"/>
        <v>19</v>
      </c>
    </row>
    <row r="59" spans="1:12">
      <c r="A59" s="19">
        <v>6</v>
      </c>
      <c r="B59" s="38" t="s">
        <v>95</v>
      </c>
      <c r="C59" s="39">
        <v>949</v>
      </c>
      <c r="D59" s="19" t="s">
        <v>7</v>
      </c>
      <c r="E59" s="17">
        <f>SUMIF(atleti!$D$130:$D$147,$C59,atleti!F$130:F$147)</f>
        <v>16</v>
      </c>
      <c r="F59" s="17">
        <f>SUMIF(atleti!$D$130:$D$147,$C59,atleti!H$130:H$147)</f>
        <v>0</v>
      </c>
      <c r="G59" s="17">
        <f>SUMIF(atleti!$D$130:$D$147,$C59,atleti!J$130:J$147)</f>
        <v>0</v>
      </c>
      <c r="H59" s="17">
        <f>SUMIF(atleti!$D$130:$D$147,$C59,atleti!K$130:K$147)</f>
        <v>0</v>
      </c>
      <c r="I59" s="17">
        <f>SUMIF(atleti!$D$130:$D$147,$C59,atleti!M$130:M$147)</f>
        <v>0</v>
      </c>
      <c r="J59" s="17">
        <f>SUMIF(atleti!$D$130:$D$147,$C59,atleti!P$130:P$147)</f>
        <v>0</v>
      </c>
      <c r="K59" s="17">
        <f>SUMIF(atleti!$D$130:$D$147,$C59,atleti!Q$130:Q$147)</f>
        <v>0</v>
      </c>
      <c r="L59" s="19">
        <f t="shared" si="3"/>
        <v>16</v>
      </c>
    </row>
    <row r="60" spans="1:12">
      <c r="A60" s="19">
        <v>7</v>
      </c>
      <c r="B60" s="38" t="s">
        <v>33</v>
      </c>
      <c r="C60" s="42">
        <v>3051</v>
      </c>
      <c r="D60" s="19" t="s">
        <v>8</v>
      </c>
      <c r="E60" s="17">
        <f>SUMIF(atleti!$D$130:$D$147,$C60,atleti!F$130:F$147)</f>
        <v>14</v>
      </c>
      <c r="F60" s="17">
        <f>SUMIF(atleti!$D$130:$D$147,$C60,atleti!H$130:H$147)</f>
        <v>0</v>
      </c>
      <c r="G60" s="17">
        <f>SUMIF(atleti!$D$130:$D$147,$C60,atleti!J$130:J$147)</f>
        <v>0</v>
      </c>
      <c r="H60" s="17">
        <f>SUMIF(atleti!$D$130:$D$147,$C60,atleti!K$130:K$147)</f>
        <v>0</v>
      </c>
      <c r="I60" s="17">
        <f>SUMIF(atleti!$D$130:$D$147,$C60,atleti!M$130:M$147)</f>
        <v>0</v>
      </c>
      <c r="J60" s="17">
        <f>SUMIF(atleti!$D$130:$D$147,$C60,atleti!P$130:P$147)</f>
        <v>0</v>
      </c>
      <c r="K60" s="17">
        <f>SUMIF(atleti!$D$130:$D$147,$C60,atleti!Q$130:Q$147)</f>
        <v>0</v>
      </c>
      <c r="L60" s="19">
        <f t="shared" si="3"/>
        <v>14</v>
      </c>
    </row>
    <row r="61" spans="1:12">
      <c r="A61" s="19">
        <v>8</v>
      </c>
      <c r="B61" s="38" t="s">
        <v>62</v>
      </c>
      <c r="C61" s="39">
        <v>2104</v>
      </c>
      <c r="D61" s="19" t="s">
        <v>8</v>
      </c>
      <c r="E61" s="17">
        <f>SUMIF(atleti!$D$130:$D$147,$C61,atleti!F$130:F$147)</f>
        <v>12</v>
      </c>
      <c r="F61" s="17">
        <f>SUMIF(atleti!$D$130:$D$147,$C61,atleti!H$130:H$147)</f>
        <v>0</v>
      </c>
      <c r="G61" s="17">
        <f>SUMIF(atleti!$D$130:$D$147,$C61,atleti!J$130:J$147)</f>
        <v>0</v>
      </c>
      <c r="H61" s="17">
        <f>SUMIF(atleti!$D$130:$D$147,$C61,atleti!K$130:K$147)</f>
        <v>0</v>
      </c>
      <c r="I61" s="17">
        <f>SUMIF(atleti!$D$130:$D$147,$C61,atleti!M$130:M$147)</f>
        <v>0</v>
      </c>
      <c r="J61" s="17">
        <f>SUMIF(atleti!$D$130:$D$147,$C61,atleti!P$130:P$147)</f>
        <v>0</v>
      </c>
      <c r="K61" s="17">
        <f>SUMIF(atleti!$D$130:$D$147,$C61,atleti!Q$130:Q$147)</f>
        <v>0</v>
      </c>
      <c r="L61" s="19">
        <f t="shared" si="3"/>
        <v>12</v>
      </c>
    </row>
    <row r="62" spans="1:1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18">
      <c r="A63" s="60" t="s">
        <v>69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</row>
    <row r="64" spans="1:12" ht="12.95" customHeight="1">
      <c r="A64" s="5"/>
      <c r="B64" s="6" t="s">
        <v>15</v>
      </c>
      <c r="C64" s="7" t="s">
        <v>44</v>
      </c>
      <c r="D64" s="7" t="s">
        <v>0</v>
      </c>
      <c r="E64" s="8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 t="s">
        <v>12</v>
      </c>
      <c r="L64" s="7" t="s">
        <v>13</v>
      </c>
    </row>
    <row r="65" spans="1:13">
      <c r="A65" s="19">
        <v>1</v>
      </c>
      <c r="B65" s="38" t="s">
        <v>30</v>
      </c>
      <c r="C65" s="39">
        <v>550</v>
      </c>
      <c r="D65" s="19" t="s">
        <v>9</v>
      </c>
      <c r="E65" s="17">
        <f>SUMIF(atleti!$D$151:$D$153,$C65,atleti!F$151:F$153)</f>
        <v>36</v>
      </c>
      <c r="F65" s="17">
        <f>SUMIF(atleti!$D$151:$D$153,$C65,atleti!H$151:H$153)</f>
        <v>0</v>
      </c>
      <c r="G65" s="17">
        <f>SUMIF(atleti!$D$151:$D$153,$C65,atleti!J$151:J$153)</f>
        <v>0</v>
      </c>
      <c r="H65" s="17">
        <f>SUMIF(atleti!$D$151:$D$153,$C65,atleti!K$151:K$153)</f>
        <v>0</v>
      </c>
      <c r="I65" s="17">
        <f>SUMIF(atleti!$D$151:$D$153,$C65,atleti!M$151:M$153)</f>
        <v>0</v>
      </c>
      <c r="J65" s="17">
        <f>SUMIF(atleti!$D$151:$D$153,$C65,atleti!P$151:P$153)</f>
        <v>0</v>
      </c>
      <c r="K65" s="17">
        <f>SUMIF(atleti!$D$151:$D$153,$C65,atleti!Q$151:Q$153)</f>
        <v>0</v>
      </c>
      <c r="L65" s="19">
        <f>+E65+F65+G65+H65+I65+J65+K65</f>
        <v>36</v>
      </c>
      <c r="M65" s="46"/>
    </row>
    <row r="66" spans="1:13">
      <c r="A66" s="19">
        <v>2</v>
      </c>
      <c r="B66" s="38" t="s">
        <v>33</v>
      </c>
      <c r="C66" s="39">
        <v>3051</v>
      </c>
      <c r="D66" s="19" t="s">
        <v>8</v>
      </c>
      <c r="E66" s="17">
        <f>SUMIF(atleti!$D$151:$D$153,$C66,atleti!F$151:F$153)</f>
        <v>20</v>
      </c>
      <c r="F66" s="17">
        <f>SUMIF(atleti!$D$151:$D$153,$C66,atleti!H$151:H$153)</f>
        <v>0</v>
      </c>
      <c r="G66" s="17">
        <f>SUMIF(atleti!$D$151:$D$153,$C66,atleti!J$151:J$153)</f>
        <v>0</v>
      </c>
      <c r="H66" s="17">
        <f>SUMIF(atleti!$D$151:$D$153,$C66,atleti!K$151:K$153)</f>
        <v>0</v>
      </c>
      <c r="I66" s="17">
        <f>SUMIF(atleti!$D$151:$D$153,$C66,atleti!M$151:M$153)</f>
        <v>0</v>
      </c>
      <c r="J66" s="17">
        <f>SUMIF(atleti!$D$151:$D$153,$C66,atleti!P$151:P$153)</f>
        <v>0</v>
      </c>
      <c r="K66" s="17">
        <f>SUMIF(atleti!$D$151:$D$153,$C66,atleti!Q$151:Q$153)</f>
        <v>0</v>
      </c>
      <c r="L66" s="19">
        <f>+E66+F66+G66+H66+I66+J66+K66</f>
        <v>20</v>
      </c>
      <c r="M66" s="46"/>
    </row>
    <row r="67" spans="1:13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9"/>
    </row>
    <row r="68" spans="1:13" ht="18">
      <c r="A68" s="60" t="s">
        <v>50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2"/>
    </row>
    <row r="69" spans="1:13" ht="12.95" customHeight="1">
      <c r="A69" s="5"/>
      <c r="B69" s="6" t="s">
        <v>15</v>
      </c>
      <c r="C69" s="7" t="s">
        <v>44</v>
      </c>
      <c r="D69" s="7" t="s">
        <v>0</v>
      </c>
      <c r="E69" s="8">
        <v>1</v>
      </c>
      <c r="F69" s="7">
        <v>2</v>
      </c>
      <c r="G69" s="7">
        <v>3</v>
      </c>
      <c r="H69" s="7">
        <v>4</v>
      </c>
      <c r="I69" s="7">
        <v>5</v>
      </c>
      <c r="J69" s="7">
        <v>6</v>
      </c>
      <c r="K69" s="7" t="s">
        <v>12</v>
      </c>
      <c r="L69" s="9" t="s">
        <v>13</v>
      </c>
    </row>
    <row r="70" spans="1:13">
      <c r="A70" s="19">
        <v>1</v>
      </c>
      <c r="B70" s="38" t="s">
        <v>30</v>
      </c>
      <c r="C70" s="39">
        <v>550</v>
      </c>
      <c r="D70" s="19" t="s">
        <v>9</v>
      </c>
      <c r="E70" s="17">
        <f>SUMIF(atleti!$D$157:$D$162,$C70,atleti!F$157:F$162)</f>
        <v>36</v>
      </c>
      <c r="F70" s="17">
        <f>SUMIF(atleti!$D$157:$D$162,$C70,atleti!H$157:H$162)</f>
        <v>0</v>
      </c>
      <c r="G70" s="17">
        <f>SUMIF(atleti!$D$157:$D$162,$C70,atleti!J$157:J$162)</f>
        <v>0</v>
      </c>
      <c r="H70" s="17">
        <f>SUMIF(atleti!$D$157:$D$162,$C70,atleti!K$157:K$162)</f>
        <v>0</v>
      </c>
      <c r="I70" s="17">
        <f>SUMIF(atleti!$D$157:$D$162,$C70,atleti!M$157:M$162)</f>
        <v>0</v>
      </c>
      <c r="J70" s="17">
        <f>SUMIF(atleti!$D$157:$D$162,$C70,atleti!P$157:P$162)</f>
        <v>0</v>
      </c>
      <c r="K70" s="17">
        <f>SUMIF(atleti!$D$157:$D$162,$C70,atleti!Q$157:Q$162)</f>
        <v>0</v>
      </c>
      <c r="L70" s="43">
        <f>+E70+F70+G70+H70+I70+J70+K70</f>
        <v>36</v>
      </c>
    </row>
    <row r="71" spans="1:13">
      <c r="A71" s="19">
        <v>2</v>
      </c>
      <c r="B71" s="38" t="s">
        <v>29</v>
      </c>
      <c r="C71" s="39">
        <v>749</v>
      </c>
      <c r="D71" s="19" t="s">
        <v>10</v>
      </c>
      <c r="E71" s="17">
        <f>SUMIF(atleti!$D$157:$D$162,$C71,atleti!F$157:F$162)</f>
        <v>20</v>
      </c>
      <c r="F71" s="17">
        <f>SUMIF(atleti!$D$157:$D$162,$C71,atleti!H$157:H$162)</f>
        <v>0</v>
      </c>
      <c r="G71" s="17">
        <f>SUMIF(atleti!$D$157:$D$162,$C71,atleti!J$157:J$162)</f>
        <v>0</v>
      </c>
      <c r="H71" s="17">
        <f>SUMIF(atleti!$D$157:$D$162,$C71,atleti!K$157:K$162)</f>
        <v>0</v>
      </c>
      <c r="I71" s="17">
        <f>SUMIF(atleti!$D$157:$D$162,$C71,atleti!M$157:M$162)</f>
        <v>0</v>
      </c>
      <c r="J71" s="17">
        <f>SUMIF(atleti!$D$157:$D$162,$C71,atleti!P$157:P$162)</f>
        <v>0</v>
      </c>
      <c r="K71" s="17">
        <f>SUMIF(atleti!$D$157:$D$162,$C71,atleti!Q$157:Q$162)</f>
        <v>0</v>
      </c>
      <c r="L71" s="19">
        <f>+E71+F71+G71+H71+I71+J71+K71</f>
        <v>20</v>
      </c>
    </row>
    <row r="72" spans="1:13">
      <c r="A72" s="19">
        <v>3</v>
      </c>
      <c r="B72" s="38" t="s">
        <v>95</v>
      </c>
      <c r="C72" s="39">
        <v>949</v>
      </c>
      <c r="D72" s="19" t="s">
        <v>7</v>
      </c>
      <c r="E72" s="17">
        <f>SUMIF(atleti!$D$157:$D$162,$C72,atleti!F$157:F$162)</f>
        <v>16</v>
      </c>
      <c r="F72" s="17">
        <f>SUMIF(atleti!$D$157:$D$162,$C72,atleti!H$157:H$162)</f>
        <v>0</v>
      </c>
      <c r="G72" s="17">
        <f>SUMIF(atleti!$D$157:$D$162,$C72,atleti!J$157:J$162)</f>
        <v>0</v>
      </c>
      <c r="H72" s="17">
        <f>SUMIF(atleti!$D$157:$D$162,$C72,atleti!K$157:K$162)</f>
        <v>0</v>
      </c>
      <c r="I72" s="17">
        <f>SUMIF(atleti!$D$157:$D$162,$C72,atleti!M$157:M$162)</f>
        <v>0</v>
      </c>
      <c r="J72" s="17">
        <f>SUMIF(atleti!$D$157:$D$162,$C72,atleti!P$157:P$162)</f>
        <v>0</v>
      </c>
      <c r="K72" s="17">
        <f>SUMIF(atleti!$D$157:$D$162,$C72,atleti!Q$157:Q$162)</f>
        <v>0</v>
      </c>
      <c r="L72" s="19">
        <f>+E72+F72+G72+H72+I72+J72+K72</f>
        <v>16</v>
      </c>
    </row>
    <row r="73" spans="1:13">
      <c r="A73" s="19">
        <v>4</v>
      </c>
      <c r="B73" s="38" t="s">
        <v>31</v>
      </c>
      <c r="C73" s="39">
        <v>376</v>
      </c>
      <c r="D73" s="19" t="s">
        <v>7</v>
      </c>
      <c r="E73" s="17">
        <f>SUMIF(atleti!$D$157:$D$162,$C73,atleti!F$157:F$162)</f>
        <v>12</v>
      </c>
      <c r="F73" s="17">
        <f>SUMIF(atleti!$D$157:$D$162,$C73,atleti!H$157:H$162)</f>
        <v>0</v>
      </c>
      <c r="G73" s="17">
        <f>SUMIF(atleti!$D$157:$D$162,$C73,atleti!J$157:J$162)</f>
        <v>0</v>
      </c>
      <c r="H73" s="17">
        <f>SUMIF(atleti!$D$157:$D$162,$C73,atleti!K$157:K$162)</f>
        <v>0</v>
      </c>
      <c r="I73" s="17">
        <f>SUMIF(atleti!$D$157:$D$162,$C73,atleti!M$157:M$162)</f>
        <v>0</v>
      </c>
      <c r="J73" s="17">
        <f>SUMIF(atleti!$D$157:$D$162,$C73,atleti!P$157:P$162)</f>
        <v>0</v>
      </c>
      <c r="K73" s="17">
        <f>SUMIF(atleti!$D$157:$D$162,$C73,atleti!Q$157:Q$162)</f>
        <v>0</v>
      </c>
      <c r="L73" s="19">
        <f>+E73+F73+G73+H73+I73+J73+K73</f>
        <v>12</v>
      </c>
    </row>
    <row r="74" spans="1:13">
      <c r="A74" s="19">
        <v>5</v>
      </c>
      <c r="B74" s="38" t="s">
        <v>62</v>
      </c>
      <c r="C74" s="39">
        <v>2104</v>
      </c>
      <c r="D74" s="19" t="s">
        <v>8</v>
      </c>
      <c r="E74" s="17">
        <f>SUMIF(atleti!$D$157:$D$162,$C74,atleti!F$157:F$162)</f>
        <v>12</v>
      </c>
      <c r="F74" s="17">
        <f>SUMIF(atleti!$D$157:$D$162,$C74,atleti!H$157:H$162)</f>
        <v>0</v>
      </c>
      <c r="G74" s="17">
        <f>SUMIF(atleti!$D$157:$D$162,$C74,atleti!J$157:J$162)</f>
        <v>0</v>
      </c>
      <c r="H74" s="17">
        <f>SUMIF(atleti!$D$157:$D$162,$C74,atleti!K$157:K$162)</f>
        <v>0</v>
      </c>
      <c r="I74" s="17">
        <f>SUMIF(atleti!$D$157:$D$162,$C74,atleti!M$157:M$162)</f>
        <v>0</v>
      </c>
      <c r="J74" s="17">
        <f>SUMIF(atleti!$D$157:$D$162,$C74,atleti!P$157:P$162)</f>
        <v>0</v>
      </c>
      <c r="K74" s="17">
        <f>SUMIF(atleti!$D$157:$D$162,$C74,atleti!Q$157:Q$162)</f>
        <v>0</v>
      </c>
      <c r="L74" s="19">
        <f>+E74+F74+G74+H74+I74+J74+K74</f>
        <v>12</v>
      </c>
    </row>
    <row r="75" spans="1:13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9"/>
    </row>
    <row r="76" spans="1:13" ht="18">
      <c r="A76" s="60" t="s">
        <v>24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2"/>
    </row>
    <row r="77" spans="1:13" ht="12.95" customHeight="1">
      <c r="A77" s="5"/>
      <c r="B77" s="6" t="s">
        <v>15</v>
      </c>
      <c r="C77" s="7" t="s">
        <v>44</v>
      </c>
      <c r="D77" s="7" t="s">
        <v>0</v>
      </c>
      <c r="E77" s="8">
        <v>1</v>
      </c>
      <c r="F77" s="7">
        <v>2</v>
      </c>
      <c r="G77" s="7">
        <v>3</v>
      </c>
      <c r="H77" s="7">
        <v>4</v>
      </c>
      <c r="I77" s="7">
        <v>5</v>
      </c>
      <c r="J77" s="7">
        <v>6</v>
      </c>
      <c r="K77" s="7" t="s">
        <v>12</v>
      </c>
      <c r="L77" s="9" t="s">
        <v>13</v>
      </c>
    </row>
    <row r="78" spans="1:13">
      <c r="A78" s="19">
        <v>1</v>
      </c>
      <c r="B78" s="38" t="s">
        <v>30</v>
      </c>
      <c r="C78" s="39">
        <v>550</v>
      </c>
      <c r="D78" s="19" t="s">
        <v>9</v>
      </c>
      <c r="E78" s="17">
        <f>SUMIF(atleti!$D$166:$D$175,$C78,atleti!F$166:F$175)</f>
        <v>36</v>
      </c>
      <c r="F78" s="17">
        <f>SUMIF(atleti!$D$166:$D$175,$C78,atleti!H$166:H$175)</f>
        <v>0</v>
      </c>
      <c r="G78" s="17">
        <f>SUMIF(atleti!$D$166:$D$175,$C78,atleti!J$166:J$175)</f>
        <v>0</v>
      </c>
      <c r="H78" s="17">
        <f>SUMIF(atleti!$D$166:$D$175,$C78,atleti!K$166:K$175)</f>
        <v>0</v>
      </c>
      <c r="I78" s="17">
        <f>SUMIF(atleti!$D$166:$D$175,$C78,atleti!M$166:M$175)</f>
        <v>0</v>
      </c>
      <c r="J78" s="17">
        <f>SUMIF(atleti!$D$166:$D$175,$C78,atleti!P$166:P$175)</f>
        <v>0</v>
      </c>
      <c r="K78" s="17">
        <f>SUMIF(atleti!$D$166:$D$175,$C78,atleti!Q$166:Q$175)</f>
        <v>0</v>
      </c>
      <c r="L78" s="43">
        <f t="shared" ref="L78:L83" si="4">+E78+F78+G78+H78+I78+J78+K78</f>
        <v>36</v>
      </c>
    </row>
    <row r="79" spans="1:13">
      <c r="A79" s="19">
        <v>2</v>
      </c>
      <c r="B79" s="38" t="s">
        <v>31</v>
      </c>
      <c r="C79" s="39">
        <v>376</v>
      </c>
      <c r="D79" s="19" t="s">
        <v>7</v>
      </c>
      <c r="E79" s="17">
        <f>SUMIF(atleti!$D$166:$D$175,$C79,atleti!F$166:F$175)</f>
        <v>22</v>
      </c>
      <c r="F79" s="17">
        <f>SUMIF(atleti!$D$166:$D$175,$C79,atleti!H$166:H$175)</f>
        <v>0</v>
      </c>
      <c r="G79" s="17">
        <f>SUMIF(atleti!$D$166:$D$175,$C79,atleti!J$166:J$175)</f>
        <v>0</v>
      </c>
      <c r="H79" s="17">
        <f>SUMIF(atleti!$D$166:$D$175,$C79,atleti!K$166:K$175)</f>
        <v>0</v>
      </c>
      <c r="I79" s="17">
        <f>SUMIF(atleti!$D$166:$D$175,$C79,atleti!M$166:M$175)</f>
        <v>0</v>
      </c>
      <c r="J79" s="17">
        <f>SUMIF(atleti!$D$166:$D$175,$C79,atleti!P$166:P$175)</f>
        <v>0</v>
      </c>
      <c r="K79" s="17">
        <f>SUMIF(atleti!$D$166:$D$175,$C79,atleti!Q$166:Q$175)</f>
        <v>0</v>
      </c>
      <c r="L79" s="19">
        <f t="shared" si="4"/>
        <v>22</v>
      </c>
    </row>
    <row r="80" spans="1:13">
      <c r="A80" s="19">
        <v>3</v>
      </c>
      <c r="B80" s="38" t="s">
        <v>32</v>
      </c>
      <c r="C80" s="39">
        <v>955</v>
      </c>
      <c r="D80" s="19" t="s">
        <v>8</v>
      </c>
      <c r="E80" s="17">
        <f>SUMIF(atleti!$D$166:$D$175,$C80,atleti!F$166:F$175)</f>
        <v>20</v>
      </c>
      <c r="F80" s="17">
        <f>SUMIF(atleti!$D$166:$D$175,$C80,atleti!H$166:H$175)</f>
        <v>0</v>
      </c>
      <c r="G80" s="17">
        <f>SUMIF(atleti!$D$166:$D$175,$C80,atleti!J$166:J$175)</f>
        <v>0</v>
      </c>
      <c r="H80" s="17">
        <f>SUMIF(atleti!$D$166:$D$175,$C80,atleti!K$166:K$175)</f>
        <v>0</v>
      </c>
      <c r="I80" s="17">
        <f>SUMIF(atleti!$D$166:$D$175,$C80,atleti!M$166:M$175)</f>
        <v>0</v>
      </c>
      <c r="J80" s="17">
        <f>SUMIF(atleti!$D$166:$D$175,$C80,atleti!P$166:P$175)</f>
        <v>0</v>
      </c>
      <c r="K80" s="17">
        <f>SUMIF(atleti!$D$166:$D$175,$C80,atleti!Q$166:Q$175)</f>
        <v>0</v>
      </c>
      <c r="L80" s="19">
        <f t="shared" si="4"/>
        <v>20</v>
      </c>
    </row>
    <row r="81" spans="1:12">
      <c r="A81" s="19">
        <v>4</v>
      </c>
      <c r="B81" s="38" t="s">
        <v>29</v>
      </c>
      <c r="C81" s="39">
        <v>749</v>
      </c>
      <c r="D81" s="19" t="s">
        <v>10</v>
      </c>
      <c r="E81" s="17">
        <f>SUMIF(atleti!$D$166:$D$175,$C81,atleti!F$166:F$175)</f>
        <v>20</v>
      </c>
      <c r="F81" s="17">
        <f>SUMIF(atleti!$D$166:$D$175,$C81,atleti!H$166:H$175)</f>
        <v>0</v>
      </c>
      <c r="G81" s="17">
        <f>SUMIF(atleti!$D$166:$D$175,$C81,atleti!J$166:J$175)</f>
        <v>0</v>
      </c>
      <c r="H81" s="17">
        <f>SUMIF(atleti!$D$166:$D$175,$C81,atleti!K$166:K$175)</f>
        <v>0</v>
      </c>
      <c r="I81" s="17">
        <f>SUMIF(atleti!$D$166:$D$175,$C81,atleti!M$166:M$175)</f>
        <v>0</v>
      </c>
      <c r="J81" s="17">
        <f>SUMIF(atleti!$D$166:$D$175,$C81,atleti!P$166:P$175)</f>
        <v>0</v>
      </c>
      <c r="K81" s="17">
        <f>SUMIF(atleti!$D$166:$D$175,$C81,atleti!Q$166:Q$175)</f>
        <v>0</v>
      </c>
      <c r="L81" s="19">
        <f t="shared" si="4"/>
        <v>20</v>
      </c>
    </row>
    <row r="82" spans="1:12">
      <c r="A82" s="19">
        <v>5</v>
      </c>
      <c r="B82" s="38" t="s">
        <v>95</v>
      </c>
      <c r="C82" s="39">
        <v>949</v>
      </c>
      <c r="D82" s="19" t="s">
        <v>7</v>
      </c>
      <c r="E82" s="17">
        <f>SUMIF(atleti!$D$166:$D$175,$C82,atleti!F$166:F$175)</f>
        <v>20</v>
      </c>
      <c r="F82" s="17">
        <f>SUMIF(atleti!$D$166:$D$175,$C82,atleti!H$166:H$175)</f>
        <v>0</v>
      </c>
      <c r="G82" s="17">
        <f>SUMIF(atleti!$D$166:$D$175,$C82,atleti!J$166:J$175)</f>
        <v>0</v>
      </c>
      <c r="H82" s="17">
        <f>SUMIF(atleti!$D$166:$D$175,$C82,atleti!K$166:K$175)</f>
        <v>0</v>
      </c>
      <c r="I82" s="17">
        <f>SUMIF(atleti!$D$166:$D$175,$C82,atleti!M$166:M$175)</f>
        <v>0</v>
      </c>
      <c r="J82" s="17">
        <f>SUMIF(atleti!$D$166:$D$175,$C82,atleti!P$166:P$175)</f>
        <v>0</v>
      </c>
      <c r="K82" s="17">
        <f>SUMIF(atleti!$D$166:$D$175,$C82,atleti!Q$166:Q$175)</f>
        <v>0</v>
      </c>
      <c r="L82" s="19">
        <f t="shared" si="4"/>
        <v>20</v>
      </c>
    </row>
    <row r="83" spans="1:12">
      <c r="A83" s="19">
        <v>6</v>
      </c>
      <c r="B83" s="38" t="s">
        <v>62</v>
      </c>
      <c r="C83" s="39">
        <v>2104</v>
      </c>
      <c r="D83" s="19" t="s">
        <v>8</v>
      </c>
      <c r="E83" s="17">
        <f>SUMIF(atleti!$D$166:$D$175,$C83,atleti!F$166:F$175)</f>
        <v>6</v>
      </c>
      <c r="F83" s="17">
        <f>SUMIF(atleti!$D$166:$D$175,$C83,atleti!H$166:H$175)</f>
        <v>0</v>
      </c>
      <c r="G83" s="17">
        <f>SUMIF(atleti!$D$166:$D$175,$C83,atleti!J$166:J$175)</f>
        <v>0</v>
      </c>
      <c r="H83" s="17">
        <f>SUMIF(atleti!$D$166:$D$175,$C83,atleti!K$166:K$175)</f>
        <v>0</v>
      </c>
      <c r="I83" s="17">
        <f>SUMIF(atleti!$D$166:$D$175,$C83,atleti!M$166:M$175)</f>
        <v>0</v>
      </c>
      <c r="J83" s="17">
        <f>SUMIF(atleti!$D$166:$D$175,$C83,atleti!P$166:P$175)</f>
        <v>0</v>
      </c>
      <c r="K83" s="17">
        <f>SUMIF(atleti!$D$166:$D$175,$C83,atleti!Q$166:Q$175)</f>
        <v>0</v>
      </c>
      <c r="L83" s="19">
        <f t="shared" si="4"/>
        <v>6</v>
      </c>
    </row>
    <row r="84" spans="1:12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9"/>
    </row>
    <row r="85" spans="1:12" ht="18">
      <c r="A85" s="60" t="s">
        <v>25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2"/>
    </row>
    <row r="86" spans="1:12" ht="12.95" customHeight="1">
      <c r="A86" s="5"/>
      <c r="B86" s="6" t="s">
        <v>15</v>
      </c>
      <c r="C86" s="7" t="s">
        <v>44</v>
      </c>
      <c r="D86" s="7" t="s">
        <v>0</v>
      </c>
      <c r="E86" s="8">
        <v>1</v>
      </c>
      <c r="F86" s="7">
        <v>2</v>
      </c>
      <c r="G86" s="7">
        <v>3</v>
      </c>
      <c r="H86" s="7">
        <v>4</v>
      </c>
      <c r="I86" s="7">
        <v>5</v>
      </c>
      <c r="J86" s="7">
        <v>6</v>
      </c>
      <c r="K86" s="7" t="s">
        <v>12</v>
      </c>
      <c r="L86" s="9" t="s">
        <v>13</v>
      </c>
    </row>
    <row r="87" spans="1:12">
      <c r="A87" s="19">
        <v>1</v>
      </c>
      <c r="B87" s="38" t="s">
        <v>29</v>
      </c>
      <c r="C87" s="39">
        <v>749</v>
      </c>
      <c r="D87" s="19" t="s">
        <v>10</v>
      </c>
      <c r="E87" s="17">
        <f>SUMIF(atleti!$D$179:$D$187,$C87,atleti!F$179:F$187)</f>
        <v>42</v>
      </c>
      <c r="F87" s="17">
        <f>SUMIF(atleti!$D$179:$D$187,$C87,atleti!H$179:H$187)</f>
        <v>0</v>
      </c>
      <c r="G87" s="17">
        <f>SUMIF(atleti!$D$179:$D$187,$C87,atleti!J$179:J$187)</f>
        <v>0</v>
      </c>
      <c r="H87" s="17">
        <f>SUMIF(atleti!$D$179:$D$187,$C87,atleti!K$179:K$187)</f>
        <v>0</v>
      </c>
      <c r="I87" s="17">
        <f>SUMIF(atleti!$D$179:$D$187,$C87,atleti!M$179:M$187)</f>
        <v>0</v>
      </c>
      <c r="J87" s="17">
        <f>SUMIF(atleti!$D$179:$D$187,$C87,atleti!P$179:P$187)</f>
        <v>0</v>
      </c>
      <c r="K87" s="17">
        <f>SUMIF(atleti!$D$179:$D$187,$C87,atleti!Q$179:Q$187)</f>
        <v>0</v>
      </c>
      <c r="L87" s="43">
        <f>+E87+F87+G87+H87+I87+J87+K87</f>
        <v>42</v>
      </c>
    </row>
    <row r="88" spans="1:12">
      <c r="A88" s="19">
        <v>2</v>
      </c>
      <c r="B88" s="38" t="s">
        <v>30</v>
      </c>
      <c r="C88" s="39">
        <v>550</v>
      </c>
      <c r="D88" s="19" t="s">
        <v>9</v>
      </c>
      <c r="E88" s="17">
        <f>SUMIF(atleti!$D$179:$D$187,$C88,atleti!F$179:F$187)</f>
        <v>40</v>
      </c>
      <c r="F88" s="17">
        <f>SUMIF(atleti!$D$179:$D$187,$C88,atleti!H$179:H$187)</f>
        <v>0</v>
      </c>
      <c r="G88" s="17">
        <f>SUMIF(atleti!$D$179:$D$187,$C88,atleti!J$179:J$187)</f>
        <v>0</v>
      </c>
      <c r="H88" s="17">
        <f>SUMIF(atleti!$D$179:$D$187,$C88,atleti!K$179:K$187)</f>
        <v>0</v>
      </c>
      <c r="I88" s="17">
        <f>SUMIF(atleti!$D$179:$D$187,$C88,atleti!M$179:M$187)</f>
        <v>0</v>
      </c>
      <c r="J88" s="17">
        <f>SUMIF(atleti!$D$179:$D$187,$C88,atleti!P$179:P$187)</f>
        <v>0</v>
      </c>
      <c r="K88" s="17">
        <f>SUMIF(atleti!$D$179:$D$187,$C88,atleti!Q$179:Q$187)</f>
        <v>0</v>
      </c>
      <c r="L88" s="19">
        <f>+E88+F88+G88+H88+I88+J88+K88</f>
        <v>40</v>
      </c>
    </row>
    <row r="89" spans="1:12">
      <c r="A89" s="19">
        <v>3</v>
      </c>
      <c r="B89" s="38" t="s">
        <v>32</v>
      </c>
      <c r="C89" s="39">
        <v>955</v>
      </c>
      <c r="D89" s="19" t="s">
        <v>8</v>
      </c>
      <c r="E89" s="17">
        <f>SUMIF(atleti!$D$179:$D$187,$C89,atleti!F$179:F$187)</f>
        <v>16</v>
      </c>
      <c r="F89" s="17">
        <f>SUMIF(atleti!$D$179:$D$187,$C89,atleti!H$179:H$187)</f>
        <v>0</v>
      </c>
      <c r="G89" s="17">
        <f>SUMIF(atleti!$D$179:$D$187,$C89,atleti!J$179:J$187)</f>
        <v>0</v>
      </c>
      <c r="H89" s="17">
        <f>SUMIF(atleti!$D$179:$D$187,$C89,atleti!K$179:K$187)</f>
        <v>0</v>
      </c>
      <c r="I89" s="17">
        <f>SUMIF(atleti!$D$179:$D$187,$C89,atleti!M$179:M$187)</f>
        <v>0</v>
      </c>
      <c r="J89" s="17">
        <f>SUMIF(atleti!$D$179:$D$187,$C89,atleti!P$179:P$187)</f>
        <v>0</v>
      </c>
      <c r="K89" s="17">
        <f>SUMIF(atleti!$D$179:$D$187,$C89,atleti!Q$179:Q$187)</f>
        <v>0</v>
      </c>
      <c r="L89" s="19">
        <f>+E89+F89+G89+H89+I89+J89+K89</f>
        <v>16</v>
      </c>
    </row>
    <row r="90" spans="1:12">
      <c r="A90" s="19">
        <v>4</v>
      </c>
      <c r="B90" s="38" t="s">
        <v>31</v>
      </c>
      <c r="C90" s="39">
        <v>376</v>
      </c>
      <c r="D90" s="19" t="s">
        <v>7</v>
      </c>
      <c r="E90" s="17">
        <f>SUMIF(atleti!$D$179:$D$187,$C90,atleti!F$179:F$187)</f>
        <v>12</v>
      </c>
      <c r="F90" s="17">
        <f>SUMIF(atleti!$D$179:$D$187,$C90,atleti!H$179:H$187)</f>
        <v>0</v>
      </c>
      <c r="G90" s="17">
        <f>SUMIF(atleti!$D$179:$D$187,$C90,atleti!J$179:J$187)</f>
        <v>0</v>
      </c>
      <c r="H90" s="17">
        <f>SUMIF(atleti!$D$179:$D$187,$C90,atleti!K$179:K$187)</f>
        <v>0</v>
      </c>
      <c r="I90" s="17">
        <f>SUMIF(atleti!$D$179:$D$187,$C90,atleti!M$179:M$187)</f>
        <v>0</v>
      </c>
      <c r="J90" s="17">
        <f>SUMIF(atleti!$D$179:$D$187,$C90,atleti!P$179:P$187)</f>
        <v>0</v>
      </c>
      <c r="K90" s="17">
        <f>SUMIF(atleti!$D$179:$D$187,$C90,atleti!Q$179:Q$187)</f>
        <v>0</v>
      </c>
      <c r="L90" s="19">
        <f>+E90+F90+G90+H90+I90+J90+K90</f>
        <v>12</v>
      </c>
    </row>
    <row r="91" spans="1:12">
      <c r="A91" s="19">
        <v>5</v>
      </c>
      <c r="B91" s="38" t="s">
        <v>95</v>
      </c>
      <c r="C91" s="39">
        <v>949</v>
      </c>
      <c r="D91" s="19" t="s">
        <v>7</v>
      </c>
      <c r="E91" s="17">
        <f>SUMIF(atleti!$D$179:$D$187,$C91,atleti!F$179:F$187)</f>
        <v>8</v>
      </c>
      <c r="F91" s="17">
        <f>SUMIF(atleti!$D$179:$D$187,$C91,atleti!H$179:H$187)</f>
        <v>0</v>
      </c>
      <c r="G91" s="17">
        <f>SUMIF(atleti!$D$179:$D$187,$C91,atleti!J$179:J$187)</f>
        <v>0</v>
      </c>
      <c r="H91" s="17">
        <f>SUMIF(atleti!$D$179:$D$187,$C91,atleti!K$179:K$187)</f>
        <v>0</v>
      </c>
      <c r="I91" s="17">
        <f>SUMIF(atleti!$D$179:$D$187,$C91,atleti!M$179:M$187)</f>
        <v>0</v>
      </c>
      <c r="J91" s="17">
        <f>SUMIF(atleti!$D$179:$D$187,$C91,atleti!P$179:P$187)</f>
        <v>0</v>
      </c>
      <c r="K91" s="17">
        <f>SUMIF(atleti!$D$179:$D$187,$C91,atleti!Q$179:Q$187)</f>
        <v>0</v>
      </c>
      <c r="L91" s="19">
        <f>+E91+F91+G91+H91+I91+J91+K91</f>
        <v>8</v>
      </c>
    </row>
    <row r="92" spans="1:12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9"/>
    </row>
    <row r="93" spans="1:12" ht="18">
      <c r="A93" s="60" t="s">
        <v>39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2"/>
    </row>
    <row r="94" spans="1:12" ht="12.95" customHeight="1">
      <c r="A94" s="5"/>
      <c r="B94" s="6" t="s">
        <v>15</v>
      </c>
      <c r="C94" s="7" t="s">
        <v>44</v>
      </c>
      <c r="D94" s="7" t="s">
        <v>0</v>
      </c>
      <c r="E94" s="8">
        <v>1</v>
      </c>
      <c r="F94" s="7">
        <v>2</v>
      </c>
      <c r="G94" s="7">
        <v>3</v>
      </c>
      <c r="H94" s="7">
        <v>4</v>
      </c>
      <c r="I94" s="7">
        <v>5</v>
      </c>
      <c r="J94" s="7">
        <v>6</v>
      </c>
      <c r="K94" s="7" t="s">
        <v>12</v>
      </c>
      <c r="L94" s="9" t="s">
        <v>13</v>
      </c>
    </row>
    <row r="95" spans="1:12">
      <c r="A95" s="19">
        <v>1</v>
      </c>
      <c r="B95" s="38" t="s">
        <v>30</v>
      </c>
      <c r="C95" s="39">
        <v>550</v>
      </c>
      <c r="D95" s="19" t="s">
        <v>9</v>
      </c>
      <c r="E95" s="17">
        <f>SUMIF(atleti!$D$191:$D$196,$C95,atleti!F$191:F$196)</f>
        <v>48</v>
      </c>
      <c r="F95" s="17">
        <f>SUMIF(atleti!$D$191:$D$196,$C95,atleti!H$191:H$196)</f>
        <v>0</v>
      </c>
      <c r="G95" s="17">
        <f>SUMIF(atleti!$D$191:$D$196,$C95,atleti!J$191:J$196)</f>
        <v>0</v>
      </c>
      <c r="H95" s="17">
        <f>SUMIF(atleti!$D$191:$D$196,$C95,atleti!K$191:K$196)</f>
        <v>0</v>
      </c>
      <c r="I95" s="17">
        <f>SUMIF(atleti!$D$191:$D$196,$C95,atleti!M$191:M$196)</f>
        <v>0</v>
      </c>
      <c r="J95" s="17">
        <f>SUMIF(atleti!$D$191:$D$196,$C95,atleti!P$191:P$196)</f>
        <v>0</v>
      </c>
      <c r="K95" s="17">
        <f>SUMIF(atleti!$D$191:$D$196,$C95,atleti!Q$191:Q$196)</f>
        <v>0</v>
      </c>
      <c r="L95" s="43">
        <f>+E95+F95+G95+H95+I95+J95+K95</f>
        <v>48</v>
      </c>
    </row>
    <row r="96" spans="1:12">
      <c r="A96" s="19">
        <v>2</v>
      </c>
      <c r="B96" s="38" t="s">
        <v>29</v>
      </c>
      <c r="C96" s="39">
        <v>749</v>
      </c>
      <c r="D96" s="19" t="s">
        <v>10</v>
      </c>
      <c r="E96" s="17">
        <f>SUMIF(atleti!$D$191:$D$196,$C96,atleti!F$191:F$196)</f>
        <v>48</v>
      </c>
      <c r="F96" s="17">
        <f>SUMIF(atleti!$D$191:$D$196,$C96,atleti!H$191:H$196)</f>
        <v>0</v>
      </c>
      <c r="G96" s="17">
        <f>SUMIF(atleti!$D$191:$D$196,$C96,atleti!J$191:J$196)</f>
        <v>0</v>
      </c>
      <c r="H96" s="17">
        <f>SUMIF(atleti!$D$191:$D$196,$C96,atleti!K$191:K$196)</f>
        <v>0</v>
      </c>
      <c r="I96" s="17">
        <f>SUMIF(atleti!$D$191:$D$196,$C96,atleti!M$191:M$196)</f>
        <v>0</v>
      </c>
      <c r="J96" s="17">
        <f>SUMIF(atleti!$D$191:$D$196,$C96,atleti!P$191:P$196)</f>
        <v>0</v>
      </c>
      <c r="K96" s="17">
        <f>SUMIF(atleti!$D$191:$D$196,$C96,atleti!Q$191:Q$196)</f>
        <v>0</v>
      </c>
      <c r="L96" s="19">
        <f>+E96+F96+G96+H96+I96+J96+K96</f>
        <v>48</v>
      </c>
    </row>
    <row r="97" spans="1:13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9"/>
    </row>
    <row r="98" spans="1:13" ht="18">
      <c r="A98" s="60" t="s">
        <v>68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2"/>
    </row>
    <row r="99" spans="1:13" ht="12.95" customHeight="1">
      <c r="A99" s="5"/>
      <c r="B99" s="6" t="s">
        <v>15</v>
      </c>
      <c r="C99" s="7" t="s">
        <v>44</v>
      </c>
      <c r="D99" s="7" t="s">
        <v>0</v>
      </c>
      <c r="E99" s="8">
        <v>1</v>
      </c>
      <c r="F99" s="7">
        <v>2</v>
      </c>
      <c r="G99" s="7">
        <v>3</v>
      </c>
      <c r="H99" s="7">
        <v>4</v>
      </c>
      <c r="I99" s="7">
        <v>5</v>
      </c>
      <c r="J99" s="7">
        <v>6</v>
      </c>
      <c r="K99" s="7" t="s">
        <v>12</v>
      </c>
      <c r="L99" s="50" t="s">
        <v>13</v>
      </c>
    </row>
    <row r="100" spans="1:13">
      <c r="A100" s="19">
        <v>1</v>
      </c>
      <c r="B100" s="38" t="s">
        <v>30</v>
      </c>
      <c r="C100" s="39">
        <v>550</v>
      </c>
      <c r="D100" s="19" t="s">
        <v>9</v>
      </c>
      <c r="E100" s="17">
        <f>SUMIF(atleti!$D$200:$D$201,$C100,atleti!F$200:F$201)</f>
        <v>36</v>
      </c>
      <c r="F100" s="17">
        <f>SUMIF(atleti!$D$200:$D$201,$C100,atleti!H$200:H$201)</f>
        <v>0</v>
      </c>
      <c r="G100" s="17">
        <f>SUMIF(atleti!$D$200:$D$201,$C100,atleti!J$200:J$201)</f>
        <v>0</v>
      </c>
      <c r="H100" s="17">
        <f>SUMIF(atleti!$D$200:$D$201,$C100,atleti!K$200:K$201)</f>
        <v>0</v>
      </c>
      <c r="I100" s="17">
        <f>SUMIF(atleti!$D$200:$D$201,$C100,atleti!M$200:M$201)</f>
        <v>0</v>
      </c>
      <c r="J100" s="17">
        <f>SUMIF(atleti!$D$200:$D$201,$C100,atleti!P$200:P$201)</f>
        <v>0</v>
      </c>
      <c r="K100" s="17">
        <f>SUMIF(atleti!$D$200:$D$201,$C100,atleti!Q$200:Q$201)</f>
        <v>0</v>
      </c>
      <c r="L100" s="56">
        <f>+E100+F100+G100+H100+I100+J100+K100</f>
        <v>36</v>
      </c>
      <c r="M100" s="48"/>
    </row>
    <row r="101" spans="1:13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75"/>
    </row>
    <row r="102" spans="1:13" ht="18">
      <c r="A102" s="60" t="s">
        <v>26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2"/>
    </row>
    <row r="103" spans="1:13" ht="12.95" customHeight="1">
      <c r="A103" s="5"/>
      <c r="B103" s="6" t="s">
        <v>15</v>
      </c>
      <c r="C103" s="7" t="s">
        <v>44</v>
      </c>
      <c r="D103" s="7" t="s">
        <v>0</v>
      </c>
      <c r="E103" s="8">
        <v>1</v>
      </c>
      <c r="F103" s="7">
        <v>2</v>
      </c>
      <c r="G103" s="7">
        <v>3</v>
      </c>
      <c r="H103" s="7">
        <v>4</v>
      </c>
      <c r="I103" s="7">
        <v>5</v>
      </c>
      <c r="J103" s="7">
        <v>6</v>
      </c>
      <c r="K103" s="7" t="s">
        <v>12</v>
      </c>
      <c r="L103" s="9" t="s">
        <v>13</v>
      </c>
    </row>
    <row r="104" spans="1:13">
      <c r="A104" s="19">
        <v>1</v>
      </c>
      <c r="B104" s="38" t="s">
        <v>30</v>
      </c>
      <c r="C104" s="39">
        <v>550</v>
      </c>
      <c r="D104" s="19" t="s">
        <v>9</v>
      </c>
      <c r="E104" s="17">
        <f t="shared" ref="E104:K104" si="5">SUMIF($C$3:$C$100,"550",E$3:E$100)</f>
        <v>381</v>
      </c>
      <c r="F104" s="17">
        <f t="shared" si="5"/>
        <v>0</v>
      </c>
      <c r="G104" s="17">
        <f t="shared" si="5"/>
        <v>0</v>
      </c>
      <c r="H104" s="17">
        <f t="shared" si="5"/>
        <v>0</v>
      </c>
      <c r="I104" s="17">
        <f t="shared" si="5"/>
        <v>0</v>
      </c>
      <c r="J104" s="17">
        <f t="shared" si="5"/>
        <v>0</v>
      </c>
      <c r="K104" s="17">
        <f t="shared" si="5"/>
        <v>0</v>
      </c>
      <c r="L104" s="43">
        <f t="shared" ref="L104:L118" si="6">+E104+F104+G104+H104+I104+J104+K104</f>
        <v>381</v>
      </c>
    </row>
    <row r="105" spans="1:13">
      <c r="A105" s="19">
        <v>2</v>
      </c>
      <c r="B105" s="38" t="s">
        <v>29</v>
      </c>
      <c r="C105" s="39">
        <v>749</v>
      </c>
      <c r="D105" s="19" t="s">
        <v>10</v>
      </c>
      <c r="E105" s="17">
        <f t="shared" ref="E105:K105" si="7">SUMIF($C$3:$C$100,"749",E$3:E$100)</f>
        <v>314</v>
      </c>
      <c r="F105" s="17">
        <f t="shared" si="7"/>
        <v>0</v>
      </c>
      <c r="G105" s="17">
        <f t="shared" si="7"/>
        <v>0</v>
      </c>
      <c r="H105" s="17">
        <f t="shared" si="7"/>
        <v>0</v>
      </c>
      <c r="I105" s="17">
        <f t="shared" si="7"/>
        <v>0</v>
      </c>
      <c r="J105" s="17">
        <f t="shared" si="7"/>
        <v>0</v>
      </c>
      <c r="K105" s="17">
        <f t="shared" si="7"/>
        <v>0</v>
      </c>
      <c r="L105" s="19">
        <f t="shared" si="6"/>
        <v>314</v>
      </c>
      <c r="M105" s="3"/>
    </row>
    <row r="106" spans="1:13" s="3" customFormat="1">
      <c r="A106" s="19">
        <v>3</v>
      </c>
      <c r="B106" s="38" t="s">
        <v>33</v>
      </c>
      <c r="C106" s="39">
        <v>3051</v>
      </c>
      <c r="D106" s="19" t="s">
        <v>8</v>
      </c>
      <c r="E106" s="17">
        <f t="shared" ref="E106:K106" si="8">SUMIF($C$3:$C$100,"3051",E$3:E$100)</f>
        <v>115</v>
      </c>
      <c r="F106" s="17">
        <f t="shared" si="8"/>
        <v>0</v>
      </c>
      <c r="G106" s="17">
        <f t="shared" si="8"/>
        <v>0</v>
      </c>
      <c r="H106" s="17">
        <f t="shared" si="8"/>
        <v>0</v>
      </c>
      <c r="I106" s="17">
        <f t="shared" si="8"/>
        <v>0</v>
      </c>
      <c r="J106" s="17">
        <f t="shared" si="8"/>
        <v>0</v>
      </c>
      <c r="K106" s="17">
        <f t="shared" si="8"/>
        <v>0</v>
      </c>
      <c r="L106" s="19">
        <f t="shared" si="6"/>
        <v>115</v>
      </c>
    </row>
    <row r="107" spans="1:13">
      <c r="A107" s="19">
        <v>4</v>
      </c>
      <c r="B107" s="38" t="s">
        <v>32</v>
      </c>
      <c r="C107" s="39">
        <v>955</v>
      </c>
      <c r="D107" s="19" t="s">
        <v>8</v>
      </c>
      <c r="E107" s="17">
        <f t="shared" ref="E107:K107" si="9">SUMIF($C$3:$C$100,"955",E$3:E$100)</f>
        <v>98</v>
      </c>
      <c r="F107" s="17">
        <f t="shared" si="9"/>
        <v>0</v>
      </c>
      <c r="G107" s="17">
        <f t="shared" si="9"/>
        <v>0</v>
      </c>
      <c r="H107" s="17">
        <f t="shared" si="9"/>
        <v>0</v>
      </c>
      <c r="I107" s="17">
        <f t="shared" si="9"/>
        <v>0</v>
      </c>
      <c r="J107" s="17">
        <f t="shared" si="9"/>
        <v>0</v>
      </c>
      <c r="K107" s="17">
        <f t="shared" si="9"/>
        <v>0</v>
      </c>
      <c r="L107" s="19">
        <f t="shared" si="6"/>
        <v>98</v>
      </c>
    </row>
    <row r="108" spans="1:13" s="3" customFormat="1">
      <c r="A108" s="19">
        <v>5</v>
      </c>
      <c r="B108" s="38" t="s">
        <v>95</v>
      </c>
      <c r="C108" s="42">
        <v>949</v>
      </c>
      <c r="D108" s="19" t="s">
        <v>7</v>
      </c>
      <c r="E108" s="17">
        <f t="shared" ref="E108:K108" si="10">SUMIF($C$3:$C$100,"949",E$3:E$100)</f>
        <v>92</v>
      </c>
      <c r="F108" s="17">
        <f t="shared" si="10"/>
        <v>0</v>
      </c>
      <c r="G108" s="17">
        <f t="shared" si="10"/>
        <v>0</v>
      </c>
      <c r="H108" s="17">
        <f t="shared" si="10"/>
        <v>0</v>
      </c>
      <c r="I108" s="17">
        <f t="shared" si="10"/>
        <v>0</v>
      </c>
      <c r="J108" s="17">
        <f t="shared" si="10"/>
        <v>0</v>
      </c>
      <c r="K108" s="17">
        <f t="shared" si="10"/>
        <v>0</v>
      </c>
      <c r="L108" s="19">
        <f t="shared" si="6"/>
        <v>92</v>
      </c>
    </row>
    <row r="109" spans="1:13" s="3" customFormat="1">
      <c r="A109" s="19">
        <v>6</v>
      </c>
      <c r="B109" s="40" t="s">
        <v>150</v>
      </c>
      <c r="C109" s="19">
        <v>3414</v>
      </c>
      <c r="D109" s="19" t="s">
        <v>34</v>
      </c>
      <c r="E109" s="17">
        <f t="shared" ref="E109:K109" si="11">SUMIF($C$3:$C$100,"3414",E$3:E$100)</f>
        <v>86</v>
      </c>
      <c r="F109" s="17">
        <f t="shared" si="11"/>
        <v>0</v>
      </c>
      <c r="G109" s="17">
        <f t="shared" si="11"/>
        <v>0</v>
      </c>
      <c r="H109" s="17">
        <f t="shared" si="11"/>
        <v>0</v>
      </c>
      <c r="I109" s="17">
        <f t="shared" si="11"/>
        <v>0</v>
      </c>
      <c r="J109" s="17">
        <f t="shared" si="11"/>
        <v>0</v>
      </c>
      <c r="K109" s="17">
        <f t="shared" si="11"/>
        <v>0</v>
      </c>
      <c r="L109" s="19">
        <f t="shared" si="6"/>
        <v>86</v>
      </c>
    </row>
    <row r="110" spans="1:13" s="3" customFormat="1">
      <c r="A110" s="19">
        <v>7</v>
      </c>
      <c r="B110" s="38" t="s">
        <v>31</v>
      </c>
      <c r="C110" s="39">
        <v>376</v>
      </c>
      <c r="D110" s="19" t="s">
        <v>7</v>
      </c>
      <c r="E110" s="17">
        <f t="shared" ref="E110:K110" si="12">SUMIF($C$3:$C$100,"376",E$3:E$100)</f>
        <v>82</v>
      </c>
      <c r="F110" s="17">
        <f t="shared" si="12"/>
        <v>0</v>
      </c>
      <c r="G110" s="17">
        <f t="shared" si="12"/>
        <v>0</v>
      </c>
      <c r="H110" s="17">
        <f t="shared" si="12"/>
        <v>0</v>
      </c>
      <c r="I110" s="17">
        <f t="shared" si="12"/>
        <v>0</v>
      </c>
      <c r="J110" s="17">
        <f t="shared" si="12"/>
        <v>0</v>
      </c>
      <c r="K110" s="17">
        <f t="shared" si="12"/>
        <v>0</v>
      </c>
      <c r="L110" s="19">
        <f t="shared" si="6"/>
        <v>82</v>
      </c>
      <c r="M110" s="1"/>
    </row>
    <row r="111" spans="1:13">
      <c r="A111" s="19">
        <v>8</v>
      </c>
      <c r="B111" s="38" t="s">
        <v>73</v>
      </c>
      <c r="C111" s="38">
        <v>3324</v>
      </c>
      <c r="D111" s="19" t="s">
        <v>8</v>
      </c>
      <c r="E111" s="17">
        <f t="shared" ref="E111:K111" si="13">SUMIF($C$3:$C$100,"3324",E$3:E$100)</f>
        <v>60</v>
      </c>
      <c r="F111" s="17">
        <f t="shared" si="13"/>
        <v>0</v>
      </c>
      <c r="G111" s="17">
        <f t="shared" si="13"/>
        <v>0</v>
      </c>
      <c r="H111" s="17">
        <f t="shared" si="13"/>
        <v>0</v>
      </c>
      <c r="I111" s="17">
        <f t="shared" si="13"/>
        <v>0</v>
      </c>
      <c r="J111" s="17">
        <f t="shared" si="13"/>
        <v>0</v>
      </c>
      <c r="K111" s="17">
        <f t="shared" si="13"/>
        <v>0</v>
      </c>
      <c r="L111" s="19">
        <f t="shared" si="6"/>
        <v>60</v>
      </c>
      <c r="M111" s="3"/>
    </row>
    <row r="112" spans="1:13" s="3" customFormat="1">
      <c r="A112" s="19">
        <v>9</v>
      </c>
      <c r="B112" s="38" t="s">
        <v>62</v>
      </c>
      <c r="C112" s="39">
        <v>2104</v>
      </c>
      <c r="D112" s="19" t="s">
        <v>8</v>
      </c>
      <c r="E112" s="17">
        <f t="shared" ref="E112:K112" si="14">SUMIF($C$3:$C$100,"2104",E$3:E$100)</f>
        <v>46</v>
      </c>
      <c r="F112" s="17">
        <f t="shared" si="14"/>
        <v>0</v>
      </c>
      <c r="G112" s="17">
        <f t="shared" si="14"/>
        <v>0</v>
      </c>
      <c r="H112" s="17">
        <f t="shared" si="14"/>
        <v>0</v>
      </c>
      <c r="I112" s="17">
        <f t="shared" si="14"/>
        <v>0</v>
      </c>
      <c r="J112" s="17">
        <f t="shared" si="14"/>
        <v>0</v>
      </c>
      <c r="K112" s="17">
        <f t="shared" si="14"/>
        <v>0</v>
      </c>
      <c r="L112" s="19">
        <f t="shared" si="6"/>
        <v>46</v>
      </c>
    </row>
    <row r="113" spans="1:12" s="3" customFormat="1">
      <c r="A113" s="19">
        <v>10</v>
      </c>
      <c r="B113" s="38" t="s">
        <v>57</v>
      </c>
      <c r="C113" s="39">
        <v>2938</v>
      </c>
      <c r="D113" s="19" t="s">
        <v>52</v>
      </c>
      <c r="E113" s="17">
        <f t="shared" ref="E113:K113" si="15">SUMIF($C$3:$C$100,"2938",E$3:E$100)</f>
        <v>44</v>
      </c>
      <c r="F113" s="17">
        <f t="shared" si="15"/>
        <v>0</v>
      </c>
      <c r="G113" s="17">
        <f t="shared" si="15"/>
        <v>0</v>
      </c>
      <c r="H113" s="17">
        <f t="shared" si="15"/>
        <v>0</v>
      </c>
      <c r="I113" s="17">
        <f t="shared" si="15"/>
        <v>0</v>
      </c>
      <c r="J113" s="17">
        <f t="shared" si="15"/>
        <v>0</v>
      </c>
      <c r="K113" s="17">
        <f t="shared" si="15"/>
        <v>0</v>
      </c>
      <c r="L113" s="19">
        <f t="shared" si="6"/>
        <v>44</v>
      </c>
    </row>
    <row r="114" spans="1:12" s="3" customFormat="1">
      <c r="A114" s="19">
        <v>11</v>
      </c>
      <c r="B114" s="38" t="s">
        <v>51</v>
      </c>
      <c r="C114" s="39">
        <v>437</v>
      </c>
      <c r="D114" s="19" t="s">
        <v>8</v>
      </c>
      <c r="E114" s="17">
        <f t="shared" ref="E114:K114" si="16">SUMIF($C$3:$C$100,"437",E$3:E$100)</f>
        <v>41</v>
      </c>
      <c r="F114" s="17">
        <f t="shared" si="16"/>
        <v>0</v>
      </c>
      <c r="G114" s="17">
        <f t="shared" si="16"/>
        <v>0</v>
      </c>
      <c r="H114" s="17">
        <f t="shared" si="16"/>
        <v>0</v>
      </c>
      <c r="I114" s="17">
        <f t="shared" si="16"/>
        <v>0</v>
      </c>
      <c r="J114" s="17">
        <f t="shared" si="16"/>
        <v>0</v>
      </c>
      <c r="K114" s="17">
        <f t="shared" si="16"/>
        <v>0</v>
      </c>
      <c r="L114" s="19">
        <f t="shared" si="6"/>
        <v>41</v>
      </c>
    </row>
    <row r="115" spans="1:12" s="3" customFormat="1">
      <c r="A115" s="19">
        <v>12</v>
      </c>
      <c r="B115" s="40" t="s">
        <v>61</v>
      </c>
      <c r="C115" s="19">
        <v>2695</v>
      </c>
      <c r="D115" s="19" t="s">
        <v>10</v>
      </c>
      <c r="E115" s="17">
        <f t="shared" ref="E115:K115" si="17">SUMIF($C$3:$C$100,"2695",E$3:E$100)</f>
        <v>40</v>
      </c>
      <c r="F115" s="17">
        <f t="shared" si="17"/>
        <v>0</v>
      </c>
      <c r="G115" s="17">
        <f t="shared" si="17"/>
        <v>0</v>
      </c>
      <c r="H115" s="17">
        <f t="shared" si="17"/>
        <v>0</v>
      </c>
      <c r="I115" s="17">
        <f t="shared" si="17"/>
        <v>0</v>
      </c>
      <c r="J115" s="17">
        <f t="shared" si="17"/>
        <v>0</v>
      </c>
      <c r="K115" s="17">
        <f t="shared" si="17"/>
        <v>0</v>
      </c>
      <c r="L115" s="19">
        <f t="shared" si="6"/>
        <v>40</v>
      </c>
    </row>
    <row r="116" spans="1:12" s="3" customFormat="1">
      <c r="A116" s="19">
        <v>13</v>
      </c>
      <c r="B116" s="38" t="s">
        <v>141</v>
      </c>
      <c r="C116" s="39">
        <v>3342</v>
      </c>
      <c r="D116" s="19" t="s">
        <v>9</v>
      </c>
      <c r="E116" s="17">
        <f t="shared" ref="E116:K116" si="18">SUMIF($C$3:$C$100,"3342",E$3:E$100)</f>
        <v>35</v>
      </c>
      <c r="F116" s="17">
        <f t="shared" si="18"/>
        <v>0</v>
      </c>
      <c r="G116" s="17">
        <f t="shared" si="18"/>
        <v>0</v>
      </c>
      <c r="H116" s="17">
        <f t="shared" si="18"/>
        <v>0</v>
      </c>
      <c r="I116" s="17">
        <f t="shared" si="18"/>
        <v>0</v>
      </c>
      <c r="J116" s="17">
        <f t="shared" si="18"/>
        <v>0</v>
      </c>
      <c r="K116" s="17">
        <f t="shared" si="18"/>
        <v>0</v>
      </c>
      <c r="L116" s="19">
        <f t="shared" si="6"/>
        <v>35</v>
      </c>
    </row>
    <row r="117" spans="1:12" s="3" customFormat="1">
      <c r="A117" s="19">
        <v>14</v>
      </c>
      <c r="B117" s="38" t="s">
        <v>157</v>
      </c>
      <c r="C117" s="38">
        <v>2882</v>
      </c>
      <c r="D117" s="19" t="s">
        <v>8</v>
      </c>
      <c r="E117" s="17">
        <f t="shared" ref="E117:K117" si="19">SUMIF($C$3:$C$100,"2882",E$3:E$100)</f>
        <v>32</v>
      </c>
      <c r="F117" s="17">
        <f t="shared" si="19"/>
        <v>0</v>
      </c>
      <c r="G117" s="17">
        <f t="shared" si="19"/>
        <v>0</v>
      </c>
      <c r="H117" s="17">
        <f t="shared" si="19"/>
        <v>0</v>
      </c>
      <c r="I117" s="17">
        <f t="shared" si="19"/>
        <v>0</v>
      </c>
      <c r="J117" s="17">
        <f t="shared" si="19"/>
        <v>0</v>
      </c>
      <c r="K117" s="17">
        <f t="shared" si="19"/>
        <v>0</v>
      </c>
      <c r="L117" s="19">
        <f t="shared" si="6"/>
        <v>32</v>
      </c>
    </row>
    <row r="118" spans="1:12" s="3" customFormat="1">
      <c r="A118" s="19">
        <v>15</v>
      </c>
      <c r="B118" s="38" t="s">
        <v>114</v>
      </c>
      <c r="C118" s="38">
        <v>3340</v>
      </c>
      <c r="D118" s="19" t="s">
        <v>38</v>
      </c>
      <c r="E118" s="17">
        <f t="shared" ref="E118:K118" si="20">SUMIF($C$3:$C$100,"3340",E$3:E$100)</f>
        <v>1</v>
      </c>
      <c r="F118" s="17">
        <f t="shared" si="20"/>
        <v>0</v>
      </c>
      <c r="G118" s="17">
        <f t="shared" si="20"/>
        <v>0</v>
      </c>
      <c r="H118" s="17">
        <f t="shared" si="20"/>
        <v>0</v>
      </c>
      <c r="I118" s="17">
        <f t="shared" si="20"/>
        <v>0</v>
      </c>
      <c r="J118" s="17">
        <f t="shared" si="20"/>
        <v>0</v>
      </c>
      <c r="K118" s="17">
        <f t="shared" si="20"/>
        <v>0</v>
      </c>
      <c r="L118" s="19">
        <f t="shared" si="6"/>
        <v>1</v>
      </c>
    </row>
    <row r="119" spans="1:1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9"/>
    </row>
    <row r="120" spans="1:12" ht="18">
      <c r="A120" s="60" t="s">
        <v>27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2"/>
    </row>
    <row r="121" spans="1:12" ht="12.95" customHeight="1">
      <c r="A121" s="5"/>
      <c r="B121" s="6" t="s">
        <v>15</v>
      </c>
      <c r="C121" s="7"/>
      <c r="D121" s="7" t="s">
        <v>0</v>
      </c>
      <c r="E121" s="8">
        <v>1</v>
      </c>
      <c r="F121" s="7">
        <v>2</v>
      </c>
      <c r="G121" s="7">
        <v>3</v>
      </c>
      <c r="H121" s="7">
        <v>4</v>
      </c>
      <c r="I121" s="7">
        <v>5</v>
      </c>
      <c r="J121" s="7">
        <v>6</v>
      </c>
      <c r="K121" s="7" t="s">
        <v>12</v>
      </c>
      <c r="L121" s="9" t="s">
        <v>13</v>
      </c>
    </row>
    <row r="122" spans="1:12" s="3" customFormat="1">
      <c r="A122" s="19">
        <v>1</v>
      </c>
      <c r="B122" s="38" t="s">
        <v>1</v>
      </c>
      <c r="C122" s="39"/>
      <c r="D122" s="19" t="s">
        <v>9</v>
      </c>
      <c r="E122" s="17">
        <f t="shared" ref="E122:K122" si="21">SUMIF($D$104:$D$118,"cn",E$104:E$118)</f>
        <v>416</v>
      </c>
      <c r="F122" s="17">
        <f t="shared" si="21"/>
        <v>0</v>
      </c>
      <c r="G122" s="17">
        <f t="shared" si="21"/>
        <v>0</v>
      </c>
      <c r="H122" s="17">
        <f t="shared" si="21"/>
        <v>0</v>
      </c>
      <c r="I122" s="17">
        <f t="shared" si="21"/>
        <v>0</v>
      </c>
      <c r="J122" s="17">
        <f t="shared" si="21"/>
        <v>0</v>
      </c>
      <c r="K122" s="17">
        <f t="shared" si="21"/>
        <v>0</v>
      </c>
      <c r="L122" s="43">
        <f t="shared" ref="L122:L130" si="22">+E122+F122+G122+H122+I122+J122+K122</f>
        <v>416</v>
      </c>
    </row>
    <row r="123" spans="1:12" s="3" customFormat="1">
      <c r="A123" s="19">
        <v>2</v>
      </c>
      <c r="B123" s="38" t="s">
        <v>4</v>
      </c>
      <c r="C123" s="39"/>
      <c r="D123" s="19" t="s">
        <v>8</v>
      </c>
      <c r="E123" s="17">
        <f t="shared" ref="E123:K123" si="23">SUMIF($D$104:$D$118,"to",E$104:E$118)</f>
        <v>392</v>
      </c>
      <c r="F123" s="17">
        <f t="shared" si="23"/>
        <v>0</v>
      </c>
      <c r="G123" s="17">
        <f t="shared" si="23"/>
        <v>0</v>
      </c>
      <c r="H123" s="17">
        <f t="shared" si="23"/>
        <v>0</v>
      </c>
      <c r="I123" s="17">
        <f t="shared" si="23"/>
        <v>0</v>
      </c>
      <c r="J123" s="17">
        <f t="shared" si="23"/>
        <v>0</v>
      </c>
      <c r="K123" s="17">
        <f t="shared" si="23"/>
        <v>0</v>
      </c>
      <c r="L123" s="19">
        <f t="shared" si="22"/>
        <v>392</v>
      </c>
    </row>
    <row r="124" spans="1:12" s="3" customFormat="1">
      <c r="A124" s="19">
        <v>3</v>
      </c>
      <c r="B124" s="38" t="s">
        <v>3</v>
      </c>
      <c r="C124" s="39"/>
      <c r="D124" s="19" t="s">
        <v>10</v>
      </c>
      <c r="E124" s="17">
        <f t="shared" ref="E124:K124" si="24">SUMIF($D$104:$D$118,"bi",E$104:E$118)</f>
        <v>354</v>
      </c>
      <c r="F124" s="17">
        <f t="shared" si="24"/>
        <v>0</v>
      </c>
      <c r="G124" s="17">
        <f t="shared" si="24"/>
        <v>0</v>
      </c>
      <c r="H124" s="17">
        <f t="shared" si="24"/>
        <v>0</v>
      </c>
      <c r="I124" s="17">
        <f t="shared" si="24"/>
        <v>0</v>
      </c>
      <c r="J124" s="17">
        <f t="shared" si="24"/>
        <v>0</v>
      </c>
      <c r="K124" s="17">
        <f t="shared" si="24"/>
        <v>0</v>
      </c>
      <c r="L124" s="19">
        <f t="shared" si="22"/>
        <v>354</v>
      </c>
    </row>
    <row r="125" spans="1:12" s="3" customFormat="1">
      <c r="A125" s="19">
        <v>4</v>
      </c>
      <c r="B125" s="38" t="s">
        <v>2</v>
      </c>
      <c r="C125" s="39"/>
      <c r="D125" s="19" t="s">
        <v>7</v>
      </c>
      <c r="E125" s="17">
        <f t="shared" ref="E125:K125" si="25">SUMIF($D$104:$D$118,"no",E$104:E$118)</f>
        <v>174</v>
      </c>
      <c r="F125" s="17">
        <f t="shared" si="25"/>
        <v>0</v>
      </c>
      <c r="G125" s="17">
        <f t="shared" si="25"/>
        <v>0</v>
      </c>
      <c r="H125" s="17">
        <f t="shared" si="25"/>
        <v>0</v>
      </c>
      <c r="I125" s="17">
        <f t="shared" si="25"/>
        <v>0</v>
      </c>
      <c r="J125" s="17">
        <f t="shared" si="25"/>
        <v>0</v>
      </c>
      <c r="K125" s="17">
        <f t="shared" si="25"/>
        <v>0</v>
      </c>
      <c r="L125" s="19">
        <f t="shared" si="22"/>
        <v>174</v>
      </c>
    </row>
    <row r="126" spans="1:12" s="3" customFormat="1">
      <c r="A126" s="19">
        <v>5</v>
      </c>
      <c r="B126" s="41" t="s">
        <v>5</v>
      </c>
      <c r="C126" s="19"/>
      <c r="D126" s="19" t="s">
        <v>34</v>
      </c>
      <c r="E126" s="17">
        <f t="shared" ref="E126:K126" si="26">SUMIF($D$104:$D$118,"at",E$104:E$118)</f>
        <v>86</v>
      </c>
      <c r="F126" s="17">
        <f t="shared" si="26"/>
        <v>0</v>
      </c>
      <c r="G126" s="17">
        <f t="shared" si="26"/>
        <v>0</v>
      </c>
      <c r="H126" s="17">
        <f t="shared" si="26"/>
        <v>0</v>
      </c>
      <c r="I126" s="17">
        <f t="shared" si="26"/>
        <v>0</v>
      </c>
      <c r="J126" s="17">
        <f t="shared" si="26"/>
        <v>0</v>
      </c>
      <c r="K126" s="17">
        <f t="shared" si="26"/>
        <v>0</v>
      </c>
      <c r="L126" s="19">
        <f t="shared" si="22"/>
        <v>86</v>
      </c>
    </row>
    <row r="127" spans="1:12" s="3" customFormat="1">
      <c r="A127" s="19">
        <v>6</v>
      </c>
      <c r="B127" s="38" t="s">
        <v>53</v>
      </c>
      <c r="C127" s="39"/>
      <c r="D127" s="19" t="s">
        <v>52</v>
      </c>
      <c r="E127" s="17">
        <f t="shared" ref="E127:K127" si="27">SUMIF($D$104:$D$118,"ao",E$104:E$118)</f>
        <v>44</v>
      </c>
      <c r="F127" s="17">
        <f t="shared" si="27"/>
        <v>0</v>
      </c>
      <c r="G127" s="17">
        <f t="shared" si="27"/>
        <v>0</v>
      </c>
      <c r="H127" s="17">
        <f t="shared" si="27"/>
        <v>0</v>
      </c>
      <c r="I127" s="17">
        <f t="shared" si="27"/>
        <v>0</v>
      </c>
      <c r="J127" s="17">
        <f t="shared" si="27"/>
        <v>0</v>
      </c>
      <c r="K127" s="17">
        <f t="shared" si="27"/>
        <v>0</v>
      </c>
      <c r="L127" s="19">
        <f t="shared" si="22"/>
        <v>44</v>
      </c>
    </row>
    <row r="128" spans="1:12" s="3" customFormat="1">
      <c r="A128" s="19">
        <v>8</v>
      </c>
      <c r="B128" s="38" t="s">
        <v>11</v>
      </c>
      <c r="C128" s="39"/>
      <c r="D128" s="19" t="s">
        <v>38</v>
      </c>
      <c r="E128" s="17">
        <f t="shared" ref="E128:K128" si="28">SUMIF($D$104:$D$118,"vc",E$104:E$118)</f>
        <v>1</v>
      </c>
      <c r="F128" s="17">
        <f t="shared" si="28"/>
        <v>0</v>
      </c>
      <c r="G128" s="17">
        <f t="shared" si="28"/>
        <v>0</v>
      </c>
      <c r="H128" s="17">
        <f t="shared" si="28"/>
        <v>0</v>
      </c>
      <c r="I128" s="17">
        <f t="shared" si="28"/>
        <v>0</v>
      </c>
      <c r="J128" s="17">
        <f t="shared" si="28"/>
        <v>0</v>
      </c>
      <c r="K128" s="17">
        <f t="shared" si="28"/>
        <v>0</v>
      </c>
      <c r="L128" s="19">
        <f t="shared" si="22"/>
        <v>1</v>
      </c>
    </row>
    <row r="129" spans="1:12" s="3" customFormat="1">
      <c r="A129" s="19">
        <v>7</v>
      </c>
      <c r="B129" s="38" t="s">
        <v>28</v>
      </c>
      <c r="C129" s="39"/>
      <c r="D129" s="19" t="s">
        <v>36</v>
      </c>
      <c r="E129" s="17">
        <f t="shared" ref="E129:K129" si="29">SUMIF($D$104:$D$118,"al",E$104:E$118)</f>
        <v>0</v>
      </c>
      <c r="F129" s="17">
        <f t="shared" si="29"/>
        <v>0</v>
      </c>
      <c r="G129" s="17">
        <f t="shared" si="29"/>
        <v>0</v>
      </c>
      <c r="H129" s="17">
        <f t="shared" si="29"/>
        <v>0</v>
      </c>
      <c r="I129" s="17">
        <f t="shared" si="29"/>
        <v>0</v>
      </c>
      <c r="J129" s="17">
        <f t="shared" si="29"/>
        <v>0</v>
      </c>
      <c r="K129" s="17">
        <f t="shared" si="29"/>
        <v>0</v>
      </c>
      <c r="L129" s="19">
        <f t="shared" si="22"/>
        <v>0</v>
      </c>
    </row>
    <row r="130" spans="1:12" s="3" customFormat="1">
      <c r="A130" s="19">
        <v>9</v>
      </c>
      <c r="B130" s="38" t="s">
        <v>6</v>
      </c>
      <c r="C130" s="39"/>
      <c r="D130" s="19" t="s">
        <v>37</v>
      </c>
      <c r="E130" s="17">
        <f t="shared" ref="E130:K130" si="30">SUMIF($D$104:$D$118,"vb",E$104:E$118)</f>
        <v>0</v>
      </c>
      <c r="F130" s="17">
        <f t="shared" si="30"/>
        <v>0</v>
      </c>
      <c r="G130" s="17">
        <f t="shared" si="30"/>
        <v>0</v>
      </c>
      <c r="H130" s="17">
        <f t="shared" si="30"/>
        <v>0</v>
      </c>
      <c r="I130" s="17">
        <f t="shared" si="30"/>
        <v>0</v>
      </c>
      <c r="J130" s="17">
        <f t="shared" si="30"/>
        <v>0</v>
      </c>
      <c r="K130" s="17">
        <f t="shared" si="30"/>
        <v>0</v>
      </c>
      <c r="L130" s="49">
        <f t="shared" si="22"/>
        <v>0</v>
      </c>
    </row>
    <row r="131" spans="1:1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9"/>
    </row>
  </sheetData>
  <sortState ref="A122:O130">
    <sortCondition descending="1" ref="L122:L130"/>
  </sortState>
  <mergeCells count="26">
    <mergeCell ref="A62:L62"/>
    <mergeCell ref="A75:L75"/>
    <mergeCell ref="A76:L76"/>
    <mergeCell ref="A63:L63"/>
    <mergeCell ref="A67:L67"/>
    <mergeCell ref="A93:L93"/>
    <mergeCell ref="A68:L68"/>
    <mergeCell ref="A85:L85"/>
    <mergeCell ref="A98:L98"/>
    <mergeCell ref="A101:L101"/>
    <mergeCell ref="A120:L120"/>
    <mergeCell ref="A131:L131"/>
    <mergeCell ref="A1:L1"/>
    <mergeCell ref="A92:L92"/>
    <mergeCell ref="A102:L102"/>
    <mergeCell ref="A97:L97"/>
    <mergeCell ref="A3:L3"/>
    <mergeCell ref="A19:L19"/>
    <mergeCell ref="A37:L37"/>
    <mergeCell ref="A52:L52"/>
    <mergeCell ref="A2:L2"/>
    <mergeCell ref="A18:L18"/>
    <mergeCell ref="A36:L36"/>
    <mergeCell ref="A51:L51"/>
    <mergeCell ref="A119:L119"/>
    <mergeCell ref="A84:L84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2018-10-11T09:21:55Z</dcterms:modified>
</cp:coreProperties>
</file>